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1- CPIAS\OUTILS\Outil Eval PCC\"/>
    </mc:Choice>
  </mc:AlternateContent>
  <bookViews>
    <workbookView xWindow="420" yWindow="120" windowWidth="18555" windowHeight="9015"/>
  </bookViews>
  <sheets>
    <sheet name="Méthodo" sheetId="4" r:id="rId1"/>
    <sheet name="Services" sheetId="2" r:id="rId2"/>
    <sheet name="Saisie" sheetId="1" r:id="rId3"/>
    <sheet name="Bilan" sheetId="3"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3" l="1"/>
  <c r="G2" i="1" s="1"/>
  <c r="F23" i="3"/>
  <c r="E2" i="1" s="1"/>
  <c r="B402" i="3" l="1"/>
  <c r="B88" i="3"/>
  <c r="A287" i="1"/>
  <c r="A288" i="1"/>
  <c r="A289" i="1"/>
  <c r="A290" i="1"/>
  <c r="A291" i="1"/>
  <c r="A292" i="1"/>
  <c r="A293" i="1"/>
  <c r="A294" i="1"/>
  <c r="A295" i="1"/>
  <c r="A286" i="1"/>
  <c r="A257" i="1"/>
  <c r="B226" i="1"/>
  <c r="B225" i="1"/>
  <c r="B257" i="1" s="1"/>
  <c r="B277" i="1"/>
  <c r="B276" i="1"/>
  <c r="S242" i="1" l="1"/>
  <c r="C242" i="1"/>
  <c r="BB257" i="1"/>
  <c r="L249" i="1"/>
  <c r="C257" i="1"/>
  <c r="G257" i="1"/>
  <c r="K257" i="1"/>
  <c r="O257" i="1"/>
  <c r="S257" i="1"/>
  <c r="W257" i="1"/>
  <c r="AA257" i="1"/>
  <c r="AE257" i="1"/>
  <c r="AI257" i="1"/>
  <c r="AM257" i="1"/>
  <c r="AQ257" i="1"/>
  <c r="AU257" i="1"/>
  <c r="AY257" i="1"/>
  <c r="BC257" i="1"/>
  <c r="S252" i="1"/>
  <c r="V256" i="1"/>
  <c r="B256" i="1"/>
  <c r="D257" i="1"/>
  <c r="H257" i="1"/>
  <c r="L257" i="1"/>
  <c r="P257" i="1"/>
  <c r="T257" i="1"/>
  <c r="X257" i="1"/>
  <c r="AB257" i="1"/>
  <c r="AF257" i="1"/>
  <c r="AJ257" i="1"/>
  <c r="AN257" i="1"/>
  <c r="AR257" i="1"/>
  <c r="AV257" i="1"/>
  <c r="AZ257" i="1"/>
  <c r="BD257" i="1"/>
  <c r="C248" i="1"/>
  <c r="U252" i="1"/>
  <c r="W256" i="1"/>
  <c r="B255" i="1"/>
  <c r="E257" i="1"/>
  <c r="I257" i="1"/>
  <c r="M257" i="1"/>
  <c r="Q257" i="1"/>
  <c r="U257" i="1"/>
  <c r="Y257" i="1"/>
  <c r="AC257" i="1"/>
  <c r="AG257" i="1"/>
  <c r="AK257" i="1"/>
  <c r="AO257" i="1"/>
  <c r="AS257" i="1"/>
  <c r="AW257" i="1"/>
  <c r="BA257" i="1"/>
  <c r="V250" i="1"/>
  <c r="L255" i="1"/>
  <c r="Q242" i="1"/>
  <c r="F257" i="1"/>
  <c r="J257" i="1"/>
  <c r="N257" i="1"/>
  <c r="R257" i="1"/>
  <c r="V257" i="1"/>
  <c r="Z257" i="1"/>
  <c r="AD257" i="1"/>
  <c r="AH257" i="1"/>
  <c r="AL257" i="1"/>
  <c r="AP257" i="1"/>
  <c r="AT257" i="1"/>
  <c r="W250" i="1"/>
  <c r="M255" i="1"/>
  <c r="AX257" i="1"/>
  <c r="AN242" i="1"/>
  <c r="AY256" i="1"/>
  <c r="AS255" i="1"/>
  <c r="AI254" i="1"/>
  <c r="AF251" i="1"/>
  <c r="M249" i="1"/>
  <c r="AM242" i="1"/>
  <c r="AX256" i="1"/>
  <c r="AR255" i="1"/>
  <c r="AH254" i="1"/>
  <c r="AE251" i="1"/>
  <c r="R248" i="1"/>
  <c r="AX248" i="1"/>
  <c r="AB249" i="1"/>
  <c r="F250" i="1"/>
  <c r="AL250" i="1"/>
  <c r="P251" i="1"/>
  <c r="AO251" i="1"/>
  <c r="I252" i="1"/>
  <c r="AD252" i="1"/>
  <c r="AY252" i="1"/>
  <c r="G254" i="1"/>
  <c r="Z254" i="1"/>
  <c r="AP254" i="1"/>
  <c r="D255" i="1"/>
  <c r="T255" i="1"/>
  <c r="AJ255" i="1"/>
  <c r="AZ255" i="1"/>
  <c r="N256" i="1"/>
  <c r="AD256" i="1"/>
  <c r="AS256" i="1"/>
  <c r="BC256" i="1"/>
  <c r="L242" i="1"/>
  <c r="W242" i="1"/>
  <c r="AG242" i="1"/>
  <c r="AR242" i="1"/>
  <c r="BC242" i="1"/>
  <c r="B249" i="1"/>
  <c r="S248" i="1"/>
  <c r="AY248" i="1"/>
  <c r="AC249" i="1"/>
  <c r="G250" i="1"/>
  <c r="AM250" i="1"/>
  <c r="Q251" i="1"/>
  <c r="AQ251" i="1"/>
  <c r="J252" i="1"/>
  <c r="AE252" i="1"/>
  <c r="BA252" i="1"/>
  <c r="I254" i="1"/>
  <c r="AA254" i="1"/>
  <c r="AQ254" i="1"/>
  <c r="E255" i="1"/>
  <c r="U255" i="1"/>
  <c r="AK255" i="1"/>
  <c r="BA255" i="1"/>
  <c r="O256" i="1"/>
  <c r="AE256" i="1"/>
  <c r="AT256" i="1"/>
  <c r="M242" i="1"/>
  <c r="X242" i="1"/>
  <c r="AI242" i="1"/>
  <c r="AS242" i="1"/>
  <c r="BD242" i="1"/>
  <c r="B248" i="1"/>
  <c r="B250" i="1"/>
  <c r="AY242" i="1"/>
  <c r="AC242" i="1"/>
  <c r="H242" i="1"/>
  <c r="AM256" i="1"/>
  <c r="G256" i="1"/>
  <c r="AC255" i="1"/>
  <c r="AY254" i="1"/>
  <c r="S254" i="1"/>
  <c r="AP252" i="1"/>
  <c r="BA251" i="1"/>
  <c r="BC250" i="1"/>
  <c r="AS249" i="1"/>
  <c r="AI248" i="1"/>
  <c r="B252" i="1"/>
  <c r="AW242" i="1"/>
  <c r="AB242" i="1"/>
  <c r="G242" i="1"/>
  <c r="AL256" i="1"/>
  <c r="F256" i="1"/>
  <c r="AB255" i="1"/>
  <c r="AX254" i="1"/>
  <c r="R254" i="1"/>
  <c r="AO252" i="1"/>
  <c r="AZ251" i="1"/>
  <c r="BB250" i="1"/>
  <c r="AR249" i="1"/>
  <c r="AH248" i="1"/>
  <c r="K248" i="1"/>
  <c r="BA242" i="1"/>
  <c r="AV242" i="1"/>
  <c r="AQ242" i="1"/>
  <c r="AK242" i="1"/>
  <c r="AF242" i="1"/>
  <c r="AA242" i="1"/>
  <c r="U242" i="1"/>
  <c r="P242" i="1"/>
  <c r="K242" i="1"/>
  <c r="E242" i="1"/>
  <c r="BB256" i="1"/>
  <c r="AW256" i="1"/>
  <c r="AQ256" i="1"/>
  <c r="AI256" i="1"/>
  <c r="AA256" i="1"/>
  <c r="S256" i="1"/>
  <c r="K256" i="1"/>
  <c r="C256" i="1"/>
  <c r="AW255" i="1"/>
  <c r="AO255" i="1"/>
  <c r="AG255" i="1"/>
  <c r="Y255" i="1"/>
  <c r="Q255" i="1"/>
  <c r="I255" i="1"/>
  <c r="BC254" i="1"/>
  <c r="AU254" i="1"/>
  <c r="AM254" i="1"/>
  <c r="AE254" i="1"/>
  <c r="W254" i="1"/>
  <c r="N254" i="1"/>
  <c r="C254" i="1"/>
  <c r="AU252" i="1"/>
  <c r="AK252" i="1"/>
  <c r="Z252" i="1"/>
  <c r="O252" i="1"/>
  <c r="E252" i="1"/>
  <c r="AV251" i="1"/>
  <c r="AK251" i="1"/>
  <c r="Y251" i="1"/>
  <c r="I251" i="1"/>
  <c r="AU250" i="1"/>
  <c r="AE250" i="1"/>
  <c r="O250" i="1"/>
  <c r="BA249" i="1"/>
  <c r="AK249" i="1"/>
  <c r="U249" i="1"/>
  <c r="E249" i="1"/>
  <c r="AQ248" i="1"/>
  <c r="AA248" i="1"/>
  <c r="D248" i="1"/>
  <c r="H248" i="1"/>
  <c r="L248" i="1"/>
  <c r="P248" i="1"/>
  <c r="T248" i="1"/>
  <c r="X248" i="1"/>
  <c r="AB248" i="1"/>
  <c r="AF248" i="1"/>
  <c r="AJ248" i="1"/>
  <c r="AN248" i="1"/>
  <c r="AR248" i="1"/>
  <c r="AV248" i="1"/>
  <c r="AZ248" i="1"/>
  <c r="BD248" i="1"/>
  <c r="F249" i="1"/>
  <c r="J249" i="1"/>
  <c r="N249" i="1"/>
  <c r="R249" i="1"/>
  <c r="V249" i="1"/>
  <c r="Z249" i="1"/>
  <c r="AD249" i="1"/>
  <c r="AH249" i="1"/>
  <c r="AL249" i="1"/>
  <c r="AP249" i="1"/>
  <c r="AT249" i="1"/>
  <c r="AX249" i="1"/>
  <c r="BB249" i="1"/>
  <c r="D250" i="1"/>
  <c r="H250" i="1"/>
  <c r="L250" i="1"/>
  <c r="P250" i="1"/>
  <c r="T250" i="1"/>
  <c r="X250" i="1"/>
  <c r="AB250" i="1"/>
  <c r="AF250" i="1"/>
  <c r="AJ250" i="1"/>
  <c r="AN250" i="1"/>
  <c r="AR250" i="1"/>
  <c r="AV250" i="1"/>
  <c r="AZ250" i="1"/>
  <c r="BD250" i="1"/>
  <c r="F251" i="1"/>
  <c r="J251" i="1"/>
  <c r="N251" i="1"/>
  <c r="R251" i="1"/>
  <c r="V251" i="1"/>
  <c r="Z251" i="1"/>
  <c r="AD251" i="1"/>
  <c r="AH251" i="1"/>
  <c r="AL251" i="1"/>
  <c r="AP251" i="1"/>
  <c r="AT251" i="1"/>
  <c r="AX251" i="1"/>
  <c r="BB251" i="1"/>
  <c r="D252" i="1"/>
  <c r="H252" i="1"/>
  <c r="L252" i="1"/>
  <c r="P252" i="1"/>
  <c r="T252" i="1"/>
  <c r="X252" i="1"/>
  <c r="AB252" i="1"/>
  <c r="AF252" i="1"/>
  <c r="AJ252" i="1"/>
  <c r="AN252" i="1"/>
  <c r="AR252" i="1"/>
  <c r="AV252" i="1"/>
  <c r="AZ252" i="1"/>
  <c r="BD252" i="1"/>
  <c r="D254" i="1"/>
  <c r="H254" i="1"/>
  <c r="L254" i="1"/>
  <c r="P254" i="1"/>
  <c r="E248" i="1"/>
  <c r="I248" i="1"/>
  <c r="M248" i="1"/>
  <c r="Q248" i="1"/>
  <c r="U248" i="1"/>
  <c r="Y248" i="1"/>
  <c r="AC248" i="1"/>
  <c r="AG248" i="1"/>
  <c r="AK248" i="1"/>
  <c r="AO248" i="1"/>
  <c r="AS248" i="1"/>
  <c r="AW248" i="1"/>
  <c r="BA248" i="1"/>
  <c r="C249" i="1"/>
  <c r="G249" i="1"/>
  <c r="K249" i="1"/>
  <c r="O249" i="1"/>
  <c r="S249" i="1"/>
  <c r="W249" i="1"/>
  <c r="AA249" i="1"/>
  <c r="AE249" i="1"/>
  <c r="AI249" i="1"/>
  <c r="AM249" i="1"/>
  <c r="AQ249" i="1"/>
  <c r="AU249" i="1"/>
  <c r="AY249" i="1"/>
  <c r="BC249" i="1"/>
  <c r="E250" i="1"/>
  <c r="I250" i="1"/>
  <c r="M250" i="1"/>
  <c r="Q250" i="1"/>
  <c r="U250" i="1"/>
  <c r="Y250" i="1"/>
  <c r="AC250" i="1"/>
  <c r="AG250" i="1"/>
  <c r="AK250" i="1"/>
  <c r="AO250" i="1"/>
  <c r="AS250" i="1"/>
  <c r="AW250" i="1"/>
  <c r="BA250" i="1"/>
  <c r="C251" i="1"/>
  <c r="G251" i="1"/>
  <c r="K251" i="1"/>
  <c r="O251" i="1"/>
  <c r="S251" i="1"/>
  <c r="W251" i="1"/>
  <c r="AA251" i="1"/>
  <c r="F248" i="1"/>
  <c r="N248" i="1"/>
  <c r="V248" i="1"/>
  <c r="AD248" i="1"/>
  <c r="AL248" i="1"/>
  <c r="AT248" i="1"/>
  <c r="BB248" i="1"/>
  <c r="H249" i="1"/>
  <c r="P249" i="1"/>
  <c r="X249" i="1"/>
  <c r="AF249" i="1"/>
  <c r="AN249" i="1"/>
  <c r="AV249" i="1"/>
  <c r="BD249" i="1"/>
  <c r="J250" i="1"/>
  <c r="R250" i="1"/>
  <c r="Z250" i="1"/>
  <c r="AH250" i="1"/>
  <c r="AP250" i="1"/>
  <c r="AX250" i="1"/>
  <c r="D251" i="1"/>
  <c r="L251" i="1"/>
  <c r="T251" i="1"/>
  <c r="AB251" i="1"/>
  <c r="AG251" i="1"/>
  <c r="AM251" i="1"/>
  <c r="AR251" i="1"/>
  <c r="AW251" i="1"/>
  <c r="BC251" i="1"/>
  <c r="F252" i="1"/>
  <c r="K252" i="1"/>
  <c r="Q252" i="1"/>
  <c r="V252" i="1"/>
  <c r="AA252" i="1"/>
  <c r="AG252" i="1"/>
  <c r="AL252" i="1"/>
  <c r="AQ252" i="1"/>
  <c r="AW252" i="1"/>
  <c r="BB252" i="1"/>
  <c r="E254" i="1"/>
  <c r="J254" i="1"/>
  <c r="O254" i="1"/>
  <c r="T254" i="1"/>
  <c r="X254" i="1"/>
  <c r="AB254" i="1"/>
  <c r="AF254" i="1"/>
  <c r="AJ254" i="1"/>
  <c r="AN254" i="1"/>
  <c r="AR254" i="1"/>
  <c r="AV254" i="1"/>
  <c r="AZ254" i="1"/>
  <c r="BD254" i="1"/>
  <c r="F255" i="1"/>
  <c r="J255" i="1"/>
  <c r="N255" i="1"/>
  <c r="R255" i="1"/>
  <c r="V255" i="1"/>
  <c r="Z255" i="1"/>
  <c r="AD255" i="1"/>
  <c r="AH255" i="1"/>
  <c r="AL255" i="1"/>
  <c r="AP255" i="1"/>
  <c r="AT255" i="1"/>
  <c r="AX255" i="1"/>
  <c r="BB255" i="1"/>
  <c r="D256" i="1"/>
  <c r="H256" i="1"/>
  <c r="L256" i="1"/>
  <c r="P256" i="1"/>
  <c r="T256" i="1"/>
  <c r="X256" i="1"/>
  <c r="AB256" i="1"/>
  <c r="AF256" i="1"/>
  <c r="AJ256" i="1"/>
  <c r="AN256" i="1"/>
  <c r="AR256" i="1"/>
  <c r="AV256" i="1"/>
  <c r="AZ256" i="1"/>
  <c r="BD256" i="1"/>
  <c r="F242" i="1"/>
  <c r="J242" i="1"/>
  <c r="N242" i="1"/>
  <c r="R242" i="1"/>
  <c r="V242" i="1"/>
  <c r="Z242" i="1"/>
  <c r="AD242" i="1"/>
  <c r="AH242" i="1"/>
  <c r="AL242" i="1"/>
  <c r="AP242" i="1"/>
  <c r="AT242" i="1"/>
  <c r="AX242" i="1"/>
  <c r="BB242" i="1"/>
  <c r="G248" i="1"/>
  <c r="O248" i="1"/>
  <c r="W248" i="1"/>
  <c r="AE248" i="1"/>
  <c r="AM248" i="1"/>
  <c r="AU248" i="1"/>
  <c r="BC248" i="1"/>
  <c r="I249" i="1"/>
  <c r="Q249" i="1"/>
  <c r="Y249" i="1"/>
  <c r="AG249" i="1"/>
  <c r="AO249" i="1"/>
  <c r="AW249" i="1"/>
  <c r="C250" i="1"/>
  <c r="K250" i="1"/>
  <c r="S250" i="1"/>
  <c r="AA250" i="1"/>
  <c r="AI250" i="1"/>
  <c r="AQ250" i="1"/>
  <c r="AY250" i="1"/>
  <c r="E251" i="1"/>
  <c r="M251" i="1"/>
  <c r="U251" i="1"/>
  <c r="AC251" i="1"/>
  <c r="AI251" i="1"/>
  <c r="AN251" i="1"/>
  <c r="AS251" i="1"/>
  <c r="AY251" i="1"/>
  <c r="BD251" i="1"/>
  <c r="G252" i="1"/>
  <c r="M252" i="1"/>
  <c r="R252" i="1"/>
  <c r="W252" i="1"/>
  <c r="AC252" i="1"/>
  <c r="AH252" i="1"/>
  <c r="AM252" i="1"/>
  <c r="AS252" i="1"/>
  <c r="AX252" i="1"/>
  <c r="BC252" i="1"/>
  <c r="F254" i="1"/>
  <c r="K254" i="1"/>
  <c r="Q254" i="1"/>
  <c r="U254" i="1"/>
  <c r="Y254" i="1"/>
  <c r="AC254" i="1"/>
  <c r="AG254" i="1"/>
  <c r="AK254" i="1"/>
  <c r="AO254" i="1"/>
  <c r="AS254" i="1"/>
  <c r="AW254" i="1"/>
  <c r="BA254" i="1"/>
  <c r="C255" i="1"/>
  <c r="G255" i="1"/>
  <c r="K255" i="1"/>
  <c r="O255" i="1"/>
  <c r="S255" i="1"/>
  <c r="W255" i="1"/>
  <c r="AA255" i="1"/>
  <c r="AE255" i="1"/>
  <c r="AI255" i="1"/>
  <c r="AM255" i="1"/>
  <c r="AQ255" i="1"/>
  <c r="AU255" i="1"/>
  <c r="AY255" i="1"/>
  <c r="BC255" i="1"/>
  <c r="E256" i="1"/>
  <c r="I256" i="1"/>
  <c r="M256" i="1"/>
  <c r="Q256" i="1"/>
  <c r="U256" i="1"/>
  <c r="Y256" i="1"/>
  <c r="AC256" i="1"/>
  <c r="AG256" i="1"/>
  <c r="AK256" i="1"/>
  <c r="AO256" i="1"/>
  <c r="B242" i="1"/>
  <c r="B251" i="1"/>
  <c r="B254" i="1"/>
  <c r="AZ242" i="1"/>
  <c r="AU242" i="1"/>
  <c r="AO242" i="1"/>
  <c r="AJ242" i="1"/>
  <c r="AE242" i="1"/>
  <c r="Y242" i="1"/>
  <c r="T242" i="1"/>
  <c r="O242" i="1"/>
  <c r="I242" i="1"/>
  <c r="D242" i="1"/>
  <c r="BA256" i="1"/>
  <c r="AU256" i="1"/>
  <c r="AP256" i="1"/>
  <c r="AH256" i="1"/>
  <c r="Z256" i="1"/>
  <c r="R256" i="1"/>
  <c r="J256" i="1"/>
  <c r="BD255" i="1"/>
  <c r="AV255" i="1"/>
  <c r="AN255" i="1"/>
  <c r="AF255" i="1"/>
  <c r="X255" i="1"/>
  <c r="P255" i="1"/>
  <c r="H255" i="1"/>
  <c r="BB254" i="1"/>
  <c r="AT254" i="1"/>
  <c r="AL254" i="1"/>
  <c r="AD254" i="1"/>
  <c r="V254" i="1"/>
  <c r="M254" i="1"/>
  <c r="AT252" i="1"/>
  <c r="AI252" i="1"/>
  <c r="Y252" i="1"/>
  <c r="N252" i="1"/>
  <c r="C252" i="1"/>
  <c r="AU251" i="1"/>
  <c r="AJ251" i="1"/>
  <c r="X251" i="1"/>
  <c r="H251" i="1"/>
  <c r="AT250" i="1"/>
  <c r="AD250" i="1"/>
  <c r="N250" i="1"/>
  <c r="AZ249" i="1"/>
  <c r="AJ249" i="1"/>
  <c r="T249" i="1"/>
  <c r="D249" i="1"/>
  <c r="AP248" i="1"/>
  <c r="Z248" i="1"/>
  <c r="J248" i="1"/>
  <c r="E127" i="1"/>
  <c r="F127" i="1"/>
  <c r="G127" i="1"/>
  <c r="H127" i="1"/>
  <c r="I127" i="1"/>
  <c r="J127" i="1"/>
  <c r="K127" i="1"/>
  <c r="L127" i="1"/>
  <c r="M127" i="1"/>
  <c r="N127" i="1"/>
  <c r="O127" i="1"/>
  <c r="P127" i="1"/>
  <c r="Q127" i="1"/>
  <c r="R127" i="1"/>
  <c r="S127" i="1"/>
  <c r="T127" i="1"/>
  <c r="U127" i="1"/>
  <c r="V127" i="1"/>
  <c r="W127" i="1"/>
  <c r="X127" i="1"/>
  <c r="Y127" i="1"/>
  <c r="Z127" i="1"/>
  <c r="AA127" i="1"/>
  <c r="AB127" i="1"/>
  <c r="AC127" i="1"/>
  <c r="AD127" i="1"/>
  <c r="AE127" i="1"/>
  <c r="AF127" i="1"/>
  <c r="AG127" i="1"/>
  <c r="AH127" i="1"/>
  <c r="AI127" i="1"/>
  <c r="AJ127" i="1"/>
  <c r="AK127" i="1"/>
  <c r="AL127" i="1"/>
  <c r="AM127" i="1"/>
  <c r="AN127" i="1"/>
  <c r="AO127" i="1"/>
  <c r="AP127" i="1"/>
  <c r="AQ127" i="1"/>
  <c r="AR127" i="1"/>
  <c r="AS127" i="1"/>
  <c r="AT127" i="1"/>
  <c r="AU127" i="1"/>
  <c r="AV127" i="1"/>
  <c r="AW127" i="1"/>
  <c r="AX127" i="1"/>
  <c r="AY127" i="1"/>
  <c r="AZ127" i="1"/>
  <c r="BA127" i="1"/>
  <c r="BB127" i="1"/>
  <c r="BC127" i="1"/>
  <c r="BD127" i="1"/>
  <c r="E128" i="1"/>
  <c r="F128" i="1"/>
  <c r="G128" i="1"/>
  <c r="H128" i="1"/>
  <c r="I128" i="1"/>
  <c r="J128" i="1"/>
  <c r="K128" i="1"/>
  <c r="L128" i="1"/>
  <c r="M128" i="1"/>
  <c r="N128" i="1"/>
  <c r="O128" i="1"/>
  <c r="P128" i="1"/>
  <c r="Q128" i="1"/>
  <c r="R128" i="1"/>
  <c r="S128" i="1"/>
  <c r="T128" i="1"/>
  <c r="U128" i="1"/>
  <c r="V128" i="1"/>
  <c r="W128" i="1"/>
  <c r="X128" i="1"/>
  <c r="Y128" i="1"/>
  <c r="Z128" i="1"/>
  <c r="AA128" i="1"/>
  <c r="AB128" i="1"/>
  <c r="AC128" i="1"/>
  <c r="AD128" i="1"/>
  <c r="AE128" i="1"/>
  <c r="AF128" i="1"/>
  <c r="AG128" i="1"/>
  <c r="AH128" i="1"/>
  <c r="AI128" i="1"/>
  <c r="AJ128" i="1"/>
  <c r="AK128" i="1"/>
  <c r="AL128" i="1"/>
  <c r="AM128" i="1"/>
  <c r="AN128" i="1"/>
  <c r="AO128" i="1"/>
  <c r="AP128" i="1"/>
  <c r="AQ128" i="1"/>
  <c r="AR128" i="1"/>
  <c r="AS128" i="1"/>
  <c r="AT128" i="1"/>
  <c r="AU128" i="1"/>
  <c r="AV128" i="1"/>
  <c r="AW128" i="1"/>
  <c r="AX128" i="1"/>
  <c r="AY128" i="1"/>
  <c r="AZ128" i="1"/>
  <c r="BA128" i="1"/>
  <c r="BB128" i="1"/>
  <c r="BC128" i="1"/>
  <c r="BD128" i="1"/>
  <c r="E129" i="1"/>
  <c r="F129" i="1"/>
  <c r="G129" i="1"/>
  <c r="H129" i="1"/>
  <c r="I129" i="1"/>
  <c r="J129" i="1"/>
  <c r="K129" i="1"/>
  <c r="L129" i="1"/>
  <c r="M129" i="1"/>
  <c r="N129" i="1"/>
  <c r="O129" i="1"/>
  <c r="P129" i="1"/>
  <c r="Q129" i="1"/>
  <c r="R129" i="1"/>
  <c r="S129" i="1"/>
  <c r="T129" i="1"/>
  <c r="U129" i="1"/>
  <c r="V129" i="1"/>
  <c r="W129" i="1"/>
  <c r="X129" i="1"/>
  <c r="Y129" i="1"/>
  <c r="Z129" i="1"/>
  <c r="AA129" i="1"/>
  <c r="AB129" i="1"/>
  <c r="AC129" i="1"/>
  <c r="AD129" i="1"/>
  <c r="AE129" i="1"/>
  <c r="AF129" i="1"/>
  <c r="AG129" i="1"/>
  <c r="AH129" i="1"/>
  <c r="AI129" i="1"/>
  <c r="AJ129" i="1"/>
  <c r="AK129" i="1"/>
  <c r="AL129" i="1"/>
  <c r="AM129" i="1"/>
  <c r="AN129" i="1"/>
  <c r="AO129" i="1"/>
  <c r="AP129" i="1"/>
  <c r="AQ129" i="1"/>
  <c r="AR129" i="1"/>
  <c r="AS129" i="1"/>
  <c r="AT129" i="1"/>
  <c r="AU129" i="1"/>
  <c r="AV129" i="1"/>
  <c r="AW129" i="1"/>
  <c r="AX129" i="1"/>
  <c r="AY129" i="1"/>
  <c r="AZ129" i="1"/>
  <c r="BA129" i="1"/>
  <c r="BB129" i="1"/>
  <c r="BC129" i="1"/>
  <c r="BD129" i="1"/>
  <c r="H130" i="1"/>
  <c r="I130" i="1"/>
  <c r="J130" i="1"/>
  <c r="K130" i="1"/>
  <c r="L130" i="1"/>
  <c r="M130" i="1"/>
  <c r="N130" i="1"/>
  <c r="O130" i="1"/>
  <c r="P130" i="1"/>
  <c r="Q130" i="1"/>
  <c r="R130" i="1"/>
  <c r="S130" i="1"/>
  <c r="T130" i="1"/>
  <c r="U130" i="1"/>
  <c r="V130" i="1"/>
  <c r="W130" i="1"/>
  <c r="X130" i="1"/>
  <c r="Y130" i="1"/>
  <c r="Z130" i="1"/>
  <c r="AA130" i="1"/>
  <c r="AB130" i="1"/>
  <c r="AC130" i="1"/>
  <c r="AD130" i="1"/>
  <c r="AE130" i="1"/>
  <c r="AF130" i="1"/>
  <c r="AG130" i="1"/>
  <c r="AH130" i="1"/>
  <c r="AI130" i="1"/>
  <c r="AJ130" i="1"/>
  <c r="AK130" i="1"/>
  <c r="AL130" i="1"/>
  <c r="AM130" i="1"/>
  <c r="AN130" i="1"/>
  <c r="AO130" i="1"/>
  <c r="AP130" i="1"/>
  <c r="AQ130" i="1"/>
  <c r="AR130" i="1"/>
  <c r="AS130" i="1"/>
  <c r="AT130" i="1"/>
  <c r="AU130" i="1"/>
  <c r="AV130" i="1"/>
  <c r="AW130" i="1"/>
  <c r="AX130" i="1"/>
  <c r="AY130" i="1"/>
  <c r="AZ130" i="1"/>
  <c r="BA130" i="1"/>
  <c r="BB130" i="1"/>
  <c r="BC130" i="1"/>
  <c r="BD130" i="1"/>
  <c r="C127" i="1"/>
  <c r="D127" i="1"/>
  <c r="C128" i="1"/>
  <c r="D128" i="1"/>
  <c r="C129" i="1"/>
  <c r="D129" i="1"/>
  <c r="B128" i="1"/>
  <c r="B129" i="1"/>
  <c r="B127" i="1"/>
  <c r="R66" i="3"/>
  <c r="S66" i="3"/>
  <c r="R67" i="3"/>
  <c r="S67" i="3"/>
  <c r="R68" i="3"/>
  <c r="S68" i="3"/>
  <c r="R69" i="3"/>
  <c r="S69" i="3"/>
  <c r="R70" i="3"/>
  <c r="S70" i="3"/>
  <c r="R71" i="3"/>
  <c r="S71" i="3"/>
  <c r="R72" i="3"/>
  <c r="S72" i="3"/>
  <c r="R73" i="3"/>
  <c r="S73" i="3"/>
  <c r="R74" i="3"/>
  <c r="S74" i="3"/>
  <c r="H69" i="3"/>
  <c r="R77" i="3"/>
  <c r="S77" i="3"/>
  <c r="R78" i="3"/>
  <c r="S78" i="3"/>
  <c r="R79" i="3"/>
  <c r="S79" i="3"/>
  <c r="R80" i="3"/>
  <c r="S80" i="3"/>
  <c r="R81" i="3"/>
  <c r="S81" i="3"/>
  <c r="R82" i="3"/>
  <c r="S82" i="3"/>
  <c r="R83" i="3"/>
  <c r="S83" i="3"/>
  <c r="R84" i="3"/>
  <c r="S84" i="3"/>
  <c r="R85" i="3"/>
  <c r="S85" i="3"/>
  <c r="R86" i="3"/>
  <c r="S86" i="3"/>
  <c r="R87" i="3"/>
  <c r="S87" i="3"/>
  <c r="R88" i="3"/>
  <c r="S88" i="3"/>
  <c r="R89" i="3"/>
  <c r="S89" i="3"/>
  <c r="R90" i="3"/>
  <c r="S90" i="3"/>
  <c r="R91" i="3"/>
  <c r="S91" i="3"/>
  <c r="R92" i="3"/>
  <c r="S92" i="3"/>
  <c r="R93" i="3"/>
  <c r="S93" i="3"/>
  <c r="R94" i="3"/>
  <c r="S94" i="3"/>
  <c r="R95" i="3"/>
  <c r="S95" i="3"/>
  <c r="R96" i="3"/>
  <c r="S96" i="3"/>
  <c r="R97" i="3"/>
  <c r="S97" i="3"/>
  <c r="R98" i="3"/>
  <c r="S98" i="3"/>
  <c r="S55" i="3"/>
  <c r="S56" i="3"/>
  <c r="S57" i="3"/>
  <c r="S58" i="3"/>
  <c r="S59" i="3"/>
  <c r="S60" i="3"/>
  <c r="S61" i="3"/>
  <c r="S62" i="3"/>
  <c r="S63" i="3"/>
  <c r="S64" i="3"/>
  <c r="S65" i="3"/>
  <c r="S75" i="3"/>
  <c r="S76" i="3"/>
  <c r="R51" i="3"/>
  <c r="R52" i="3"/>
  <c r="R53" i="3"/>
  <c r="R54" i="3"/>
  <c r="R55" i="3"/>
  <c r="R56" i="3"/>
  <c r="R57" i="3"/>
  <c r="R58" i="3"/>
  <c r="R59" i="3"/>
  <c r="R60" i="3"/>
  <c r="R61" i="3"/>
  <c r="R62" i="3"/>
  <c r="R63" i="3"/>
  <c r="R64" i="3"/>
  <c r="R65" i="3"/>
  <c r="R75" i="3"/>
  <c r="R76" i="3"/>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10" i="1"/>
  <c r="BE257" i="1" l="1"/>
  <c r="D330" i="1"/>
  <c r="H330" i="1"/>
  <c r="L330" i="1"/>
  <c r="P330" i="1"/>
  <c r="T330" i="1"/>
  <c r="X330" i="1"/>
  <c r="AB330" i="1"/>
  <c r="AF330" i="1"/>
  <c r="AJ330" i="1"/>
  <c r="AN330" i="1"/>
  <c r="AR330" i="1"/>
  <c r="AV330" i="1"/>
  <c r="AZ330" i="1"/>
  <c r="BD330" i="1"/>
  <c r="B330" i="1"/>
  <c r="E330" i="1"/>
  <c r="I330" i="1"/>
  <c r="Q330" i="1"/>
  <c r="U330" i="1"/>
  <c r="AC330" i="1"/>
  <c r="AG330" i="1"/>
  <c r="AO330" i="1"/>
  <c r="AS330" i="1"/>
  <c r="BA330" i="1"/>
  <c r="M330" i="1"/>
  <c r="Y330" i="1"/>
  <c r="AK330" i="1"/>
  <c r="AW330" i="1"/>
  <c r="C330" i="1"/>
  <c r="K330" i="1"/>
  <c r="S330" i="1"/>
  <c r="AA330" i="1"/>
  <c r="AI330" i="1"/>
  <c r="AQ330" i="1"/>
  <c r="AY330" i="1"/>
  <c r="O330" i="1"/>
  <c r="AE330" i="1"/>
  <c r="AU330" i="1"/>
  <c r="BC330" i="1"/>
  <c r="R330" i="1"/>
  <c r="Z330" i="1"/>
  <c r="AP330" i="1"/>
  <c r="AX330" i="1"/>
  <c r="F330" i="1"/>
  <c r="N330" i="1"/>
  <c r="V330" i="1"/>
  <c r="AD330" i="1"/>
  <c r="AL330" i="1"/>
  <c r="AT330" i="1"/>
  <c r="BB330" i="1"/>
  <c r="G330" i="1"/>
  <c r="W330" i="1"/>
  <c r="AM330" i="1"/>
  <c r="J330" i="1"/>
  <c r="AH330" i="1"/>
  <c r="C318" i="1"/>
  <c r="G318" i="1"/>
  <c r="K318" i="1"/>
  <c r="O318" i="1"/>
  <c r="S318" i="1"/>
  <c r="W318" i="1"/>
  <c r="AA318" i="1"/>
  <c r="AE318" i="1"/>
  <c r="AI318" i="1"/>
  <c r="AM318" i="1"/>
  <c r="AQ318" i="1"/>
  <c r="AU318" i="1"/>
  <c r="AY318" i="1"/>
  <c r="BC318" i="1"/>
  <c r="F318" i="1"/>
  <c r="L318" i="1"/>
  <c r="Q318" i="1"/>
  <c r="V318" i="1"/>
  <c r="AB318" i="1"/>
  <c r="AG318" i="1"/>
  <c r="AL318" i="1"/>
  <c r="AR318" i="1"/>
  <c r="AW318" i="1"/>
  <c r="BB318" i="1"/>
  <c r="B318" i="1"/>
  <c r="H318" i="1"/>
  <c r="M318" i="1"/>
  <c r="R318" i="1"/>
  <c r="X318" i="1"/>
  <c r="AC318" i="1"/>
  <c r="AH318" i="1"/>
  <c r="AN318" i="1"/>
  <c r="AS318" i="1"/>
  <c r="AX318" i="1"/>
  <c r="BD318" i="1"/>
  <c r="E318" i="1"/>
  <c r="P318" i="1"/>
  <c r="Z318" i="1"/>
  <c r="AK318" i="1"/>
  <c r="AV318" i="1"/>
  <c r="U318" i="1"/>
  <c r="AF318" i="1"/>
  <c r="BA318" i="1"/>
  <c r="D318" i="1"/>
  <c r="Y318" i="1"/>
  <c r="AT318" i="1"/>
  <c r="I318" i="1"/>
  <c r="T318" i="1"/>
  <c r="AD318" i="1"/>
  <c r="AO318" i="1"/>
  <c r="AZ318" i="1"/>
  <c r="J318" i="1"/>
  <c r="AP318" i="1"/>
  <c r="N318" i="1"/>
  <c r="AJ318" i="1"/>
  <c r="F333" i="1"/>
  <c r="J333" i="1"/>
  <c r="N333" i="1"/>
  <c r="R333" i="1"/>
  <c r="V333" i="1"/>
  <c r="Z333" i="1"/>
  <c r="AD333" i="1"/>
  <c r="AH333" i="1"/>
  <c r="AL333" i="1"/>
  <c r="AP333" i="1"/>
  <c r="AT333" i="1"/>
  <c r="AX333" i="1"/>
  <c r="BB333" i="1"/>
  <c r="C333" i="1"/>
  <c r="K333" i="1"/>
  <c r="O333" i="1"/>
  <c r="W333" i="1"/>
  <c r="AA333" i="1"/>
  <c r="AI333" i="1"/>
  <c r="AM333" i="1"/>
  <c r="AU333" i="1"/>
  <c r="AY333" i="1"/>
  <c r="B333" i="1"/>
  <c r="G333" i="1"/>
  <c r="S333" i="1"/>
  <c r="AE333" i="1"/>
  <c r="AQ333" i="1"/>
  <c r="BC333" i="1"/>
  <c r="I333" i="1"/>
  <c r="Q333" i="1"/>
  <c r="Y333" i="1"/>
  <c r="AG333" i="1"/>
  <c r="AO333" i="1"/>
  <c r="AW333" i="1"/>
  <c r="D333" i="1"/>
  <c r="T333" i="1"/>
  <c r="AB333" i="1"/>
  <c r="AR333" i="1"/>
  <c r="AZ333" i="1"/>
  <c r="E333" i="1"/>
  <c r="U333" i="1"/>
  <c r="AK333" i="1"/>
  <c r="AS333" i="1"/>
  <c r="P333" i="1"/>
  <c r="AF333" i="1"/>
  <c r="AN333" i="1"/>
  <c r="BD333" i="1"/>
  <c r="L333" i="1"/>
  <c r="AJ333" i="1"/>
  <c r="M333" i="1"/>
  <c r="AC333" i="1"/>
  <c r="BA333" i="1"/>
  <c r="H333" i="1"/>
  <c r="X333" i="1"/>
  <c r="AV333" i="1"/>
  <c r="E317" i="1"/>
  <c r="I317" i="1"/>
  <c r="M317" i="1"/>
  <c r="Q317" i="1"/>
  <c r="U317" i="1"/>
  <c r="Y317" i="1"/>
  <c r="AC317" i="1"/>
  <c r="AG317" i="1"/>
  <c r="AK317" i="1"/>
  <c r="AO317" i="1"/>
  <c r="AS317" i="1"/>
  <c r="AW317" i="1"/>
  <c r="BA317" i="1"/>
  <c r="G317" i="1"/>
  <c r="L317" i="1"/>
  <c r="R317" i="1"/>
  <c r="W317" i="1"/>
  <c r="AB317" i="1"/>
  <c r="AH317" i="1"/>
  <c r="AM317" i="1"/>
  <c r="AR317" i="1"/>
  <c r="AX317" i="1"/>
  <c r="BC317" i="1"/>
  <c r="C317" i="1"/>
  <c r="H317" i="1"/>
  <c r="N317" i="1"/>
  <c r="S317" i="1"/>
  <c r="X317" i="1"/>
  <c r="AD317" i="1"/>
  <c r="AI317" i="1"/>
  <c r="AN317" i="1"/>
  <c r="AT317" i="1"/>
  <c r="AY317" i="1"/>
  <c r="BD317" i="1"/>
  <c r="B317" i="1"/>
  <c r="F317" i="1"/>
  <c r="P317" i="1"/>
  <c r="AA317" i="1"/>
  <c r="AL317" i="1"/>
  <c r="AV317" i="1"/>
  <c r="K317" i="1"/>
  <c r="V317" i="1"/>
  <c r="AQ317" i="1"/>
  <c r="BB317" i="1"/>
  <c r="O317" i="1"/>
  <c r="Z317" i="1"/>
  <c r="AU317" i="1"/>
  <c r="J317" i="1"/>
  <c r="T317" i="1"/>
  <c r="AE317" i="1"/>
  <c r="AP317" i="1"/>
  <c r="AZ317" i="1"/>
  <c r="AF317" i="1"/>
  <c r="D317" i="1"/>
  <c r="AJ317" i="1"/>
  <c r="D328" i="1"/>
  <c r="H328" i="1"/>
  <c r="L328" i="1"/>
  <c r="P328" i="1"/>
  <c r="T328" i="1"/>
  <c r="X328" i="1"/>
  <c r="AB328" i="1"/>
  <c r="AF328" i="1"/>
  <c r="AJ328" i="1"/>
  <c r="AN328" i="1"/>
  <c r="AR328" i="1"/>
  <c r="AV328" i="1"/>
  <c r="AZ328" i="1"/>
  <c r="BD328" i="1"/>
  <c r="E328" i="1"/>
  <c r="M328" i="1"/>
  <c r="Q328" i="1"/>
  <c r="Y328" i="1"/>
  <c r="AG328" i="1"/>
  <c r="AK328" i="1"/>
  <c r="AS328" i="1"/>
  <c r="AW328" i="1"/>
  <c r="I328" i="1"/>
  <c r="U328" i="1"/>
  <c r="AC328" i="1"/>
  <c r="AO328" i="1"/>
  <c r="BA328" i="1"/>
  <c r="G328" i="1"/>
  <c r="O328" i="1"/>
  <c r="W328" i="1"/>
  <c r="AE328" i="1"/>
  <c r="AM328" i="1"/>
  <c r="AU328" i="1"/>
  <c r="BC328" i="1"/>
  <c r="B328" i="1"/>
  <c r="K328" i="1"/>
  <c r="S328" i="1"/>
  <c r="AI328" i="1"/>
  <c r="AY328" i="1"/>
  <c r="F328" i="1"/>
  <c r="V328" i="1"/>
  <c r="AD328" i="1"/>
  <c r="AT328" i="1"/>
  <c r="J328" i="1"/>
  <c r="R328" i="1"/>
  <c r="Z328" i="1"/>
  <c r="AH328" i="1"/>
  <c r="AP328" i="1"/>
  <c r="AX328" i="1"/>
  <c r="C328" i="1"/>
  <c r="AA328" i="1"/>
  <c r="AQ328" i="1"/>
  <c r="N328" i="1"/>
  <c r="AL328" i="1"/>
  <c r="BB328" i="1"/>
  <c r="C316" i="1"/>
  <c r="G316" i="1"/>
  <c r="K316" i="1"/>
  <c r="O316" i="1"/>
  <c r="S316" i="1"/>
  <c r="W316" i="1"/>
  <c r="AA316" i="1"/>
  <c r="AE316" i="1"/>
  <c r="AI316" i="1"/>
  <c r="AM316" i="1"/>
  <c r="AQ316" i="1"/>
  <c r="AU316" i="1"/>
  <c r="AY316" i="1"/>
  <c r="BC316" i="1"/>
  <c r="H316" i="1"/>
  <c r="M316" i="1"/>
  <c r="R316" i="1"/>
  <c r="X316" i="1"/>
  <c r="AC316" i="1"/>
  <c r="AH316" i="1"/>
  <c r="AN316" i="1"/>
  <c r="AS316" i="1"/>
  <c r="AX316" i="1"/>
  <c r="BD316" i="1"/>
  <c r="D316" i="1"/>
  <c r="I316" i="1"/>
  <c r="N316" i="1"/>
  <c r="T316" i="1"/>
  <c r="Y316" i="1"/>
  <c r="AD316" i="1"/>
  <c r="AJ316" i="1"/>
  <c r="AO316" i="1"/>
  <c r="AT316" i="1"/>
  <c r="AZ316" i="1"/>
  <c r="F316" i="1"/>
  <c r="Q316" i="1"/>
  <c r="AB316" i="1"/>
  <c r="AL316" i="1"/>
  <c r="AW316" i="1"/>
  <c r="L316" i="1"/>
  <c r="V316" i="1"/>
  <c r="AR316" i="1"/>
  <c r="P316" i="1"/>
  <c r="Z316" i="1"/>
  <c r="AV316" i="1"/>
  <c r="B316" i="1"/>
  <c r="J316" i="1"/>
  <c r="U316" i="1"/>
  <c r="AF316" i="1"/>
  <c r="AP316" i="1"/>
  <c r="BA316" i="1"/>
  <c r="AG316" i="1"/>
  <c r="BB316" i="1"/>
  <c r="E316" i="1"/>
  <c r="AK316" i="1"/>
  <c r="D334" i="1"/>
  <c r="H334" i="1"/>
  <c r="L334" i="1"/>
  <c r="P334" i="1"/>
  <c r="T334" i="1"/>
  <c r="X334" i="1"/>
  <c r="AB334" i="1"/>
  <c r="AF334" i="1"/>
  <c r="AJ334" i="1"/>
  <c r="AN334" i="1"/>
  <c r="AR334" i="1"/>
  <c r="AV334" i="1"/>
  <c r="AZ334" i="1"/>
  <c r="BD334" i="1"/>
  <c r="B334" i="1"/>
  <c r="E334" i="1"/>
  <c r="I334" i="1"/>
  <c r="Q334" i="1"/>
  <c r="U334" i="1"/>
  <c r="AC334" i="1"/>
  <c r="AG334" i="1"/>
  <c r="AO334" i="1"/>
  <c r="AS334" i="1"/>
  <c r="BA334" i="1"/>
  <c r="M334" i="1"/>
  <c r="Y334" i="1"/>
  <c r="AK334" i="1"/>
  <c r="AW334" i="1"/>
  <c r="C334" i="1"/>
  <c r="K334" i="1"/>
  <c r="S334" i="1"/>
  <c r="AA334" i="1"/>
  <c r="AI334" i="1"/>
  <c r="AQ334" i="1"/>
  <c r="AY334" i="1"/>
  <c r="N334" i="1"/>
  <c r="V334" i="1"/>
  <c r="AL334" i="1"/>
  <c r="BB334" i="1"/>
  <c r="G334" i="1"/>
  <c r="W334" i="1"/>
  <c r="AE334" i="1"/>
  <c r="AU334" i="1"/>
  <c r="BC334" i="1"/>
  <c r="R334" i="1"/>
  <c r="Z334" i="1"/>
  <c r="AP334" i="1"/>
  <c r="F334" i="1"/>
  <c r="AD334" i="1"/>
  <c r="AT334" i="1"/>
  <c r="O334" i="1"/>
  <c r="AM334" i="1"/>
  <c r="J334" i="1"/>
  <c r="AH334" i="1"/>
  <c r="AX334" i="1"/>
  <c r="D326" i="1"/>
  <c r="H326" i="1"/>
  <c r="L326" i="1"/>
  <c r="P326" i="1"/>
  <c r="T326" i="1"/>
  <c r="X326" i="1"/>
  <c r="AB326" i="1"/>
  <c r="AF326" i="1"/>
  <c r="AJ326" i="1"/>
  <c r="AN326" i="1"/>
  <c r="AR326" i="1"/>
  <c r="AV326" i="1"/>
  <c r="AZ326" i="1"/>
  <c r="BD326" i="1"/>
  <c r="B326" i="1"/>
  <c r="I326" i="1"/>
  <c r="AK326" i="1"/>
  <c r="AO326" i="1"/>
  <c r="AW326" i="1"/>
  <c r="BA326" i="1"/>
  <c r="E326" i="1"/>
  <c r="M326" i="1"/>
  <c r="Q326" i="1"/>
  <c r="U326" i="1"/>
  <c r="Y326" i="1"/>
  <c r="AC326" i="1"/>
  <c r="AG326" i="1"/>
  <c r="AS326" i="1"/>
  <c r="C326" i="1"/>
  <c r="K326" i="1"/>
  <c r="S326" i="1"/>
  <c r="AA326" i="1"/>
  <c r="AI326" i="1"/>
  <c r="AQ326" i="1"/>
  <c r="AY326" i="1"/>
  <c r="O326" i="1"/>
  <c r="AE326" i="1"/>
  <c r="AM326" i="1"/>
  <c r="BC326" i="1"/>
  <c r="R326" i="1"/>
  <c r="Z326" i="1"/>
  <c r="AP326" i="1"/>
  <c r="AX326" i="1"/>
  <c r="F326" i="1"/>
  <c r="N326" i="1"/>
  <c r="V326" i="1"/>
  <c r="AD326" i="1"/>
  <c r="AL326" i="1"/>
  <c r="AT326" i="1"/>
  <c r="BB326" i="1"/>
  <c r="G326" i="1"/>
  <c r="W326" i="1"/>
  <c r="AU326" i="1"/>
  <c r="J326" i="1"/>
  <c r="AH326" i="1"/>
  <c r="D322" i="1"/>
  <c r="H322" i="1"/>
  <c r="L322" i="1"/>
  <c r="P322" i="1"/>
  <c r="T322" i="1"/>
  <c r="X322" i="1"/>
  <c r="AB322" i="1"/>
  <c r="AF322" i="1"/>
  <c r="AJ322" i="1"/>
  <c r="AN322" i="1"/>
  <c r="AR322" i="1"/>
  <c r="AV322" i="1"/>
  <c r="AZ322" i="1"/>
  <c r="BD322" i="1"/>
  <c r="B322" i="1"/>
  <c r="E322" i="1"/>
  <c r="I322" i="1"/>
  <c r="M322" i="1"/>
  <c r="Q322" i="1"/>
  <c r="U322" i="1"/>
  <c r="Y322" i="1"/>
  <c r="AC322" i="1"/>
  <c r="AG322" i="1"/>
  <c r="AK322" i="1"/>
  <c r="AO322" i="1"/>
  <c r="AS322" i="1"/>
  <c r="AW322" i="1"/>
  <c r="BA322" i="1"/>
  <c r="C322" i="1"/>
  <c r="K322" i="1"/>
  <c r="S322" i="1"/>
  <c r="AA322" i="1"/>
  <c r="AI322" i="1"/>
  <c r="AQ322" i="1"/>
  <c r="AY322" i="1"/>
  <c r="O322" i="1"/>
  <c r="W322" i="1"/>
  <c r="AM322" i="1"/>
  <c r="BC322" i="1"/>
  <c r="R322" i="1"/>
  <c r="AH322" i="1"/>
  <c r="AP322" i="1"/>
  <c r="F322" i="1"/>
  <c r="N322" i="1"/>
  <c r="V322" i="1"/>
  <c r="AD322" i="1"/>
  <c r="AL322" i="1"/>
  <c r="AT322" i="1"/>
  <c r="BB322" i="1"/>
  <c r="G322" i="1"/>
  <c r="AE322" i="1"/>
  <c r="AU322" i="1"/>
  <c r="J322" i="1"/>
  <c r="Z322" i="1"/>
  <c r="AX322" i="1"/>
  <c r="C314" i="1"/>
  <c r="G314" i="1"/>
  <c r="K314" i="1"/>
  <c r="O314" i="1"/>
  <c r="S314" i="1"/>
  <c r="W314" i="1"/>
  <c r="AA314" i="1"/>
  <c r="AE314" i="1"/>
  <c r="AI314" i="1"/>
  <c r="AM314" i="1"/>
  <c r="AQ314" i="1"/>
  <c r="AU314" i="1"/>
  <c r="AY314" i="1"/>
  <c r="BC314" i="1"/>
  <c r="D314" i="1"/>
  <c r="I314" i="1"/>
  <c r="N314" i="1"/>
  <c r="T314" i="1"/>
  <c r="Y314" i="1"/>
  <c r="AD314" i="1"/>
  <c r="AJ314" i="1"/>
  <c r="AO314" i="1"/>
  <c r="AT314" i="1"/>
  <c r="AZ314" i="1"/>
  <c r="B314" i="1"/>
  <c r="E314" i="1"/>
  <c r="J314" i="1"/>
  <c r="P314" i="1"/>
  <c r="U314" i="1"/>
  <c r="Z314" i="1"/>
  <c r="AF314" i="1"/>
  <c r="AK314" i="1"/>
  <c r="AP314" i="1"/>
  <c r="AV314" i="1"/>
  <c r="BA314" i="1"/>
  <c r="H314" i="1"/>
  <c r="R314" i="1"/>
  <c r="AC314" i="1"/>
  <c r="AN314" i="1"/>
  <c r="AX314" i="1"/>
  <c r="M314" i="1"/>
  <c r="AH314" i="1"/>
  <c r="AS314" i="1"/>
  <c r="F314" i="1"/>
  <c r="Q314" i="1"/>
  <c r="AL314" i="1"/>
  <c r="AW314" i="1"/>
  <c r="L314" i="1"/>
  <c r="V314" i="1"/>
  <c r="AG314" i="1"/>
  <c r="AR314" i="1"/>
  <c r="BB314" i="1"/>
  <c r="X314" i="1"/>
  <c r="BD314" i="1"/>
  <c r="AB314" i="1"/>
  <c r="F329" i="1"/>
  <c r="J329" i="1"/>
  <c r="N329" i="1"/>
  <c r="R329" i="1"/>
  <c r="V329" i="1"/>
  <c r="Z329" i="1"/>
  <c r="AD329" i="1"/>
  <c r="AH329" i="1"/>
  <c r="AL329" i="1"/>
  <c r="AP329" i="1"/>
  <c r="AT329" i="1"/>
  <c r="AX329" i="1"/>
  <c r="BB329" i="1"/>
  <c r="C329" i="1"/>
  <c r="K329" i="1"/>
  <c r="O329" i="1"/>
  <c r="W329" i="1"/>
  <c r="AA329" i="1"/>
  <c r="AI329" i="1"/>
  <c r="AM329" i="1"/>
  <c r="AU329" i="1"/>
  <c r="AY329" i="1"/>
  <c r="G329" i="1"/>
  <c r="S329" i="1"/>
  <c r="AE329" i="1"/>
  <c r="AQ329" i="1"/>
  <c r="BC329" i="1"/>
  <c r="B329" i="1"/>
  <c r="I329" i="1"/>
  <c r="Q329" i="1"/>
  <c r="Y329" i="1"/>
  <c r="AG329" i="1"/>
  <c r="AO329" i="1"/>
  <c r="AW329" i="1"/>
  <c r="E329" i="1"/>
  <c r="U329" i="1"/>
  <c r="AC329" i="1"/>
  <c r="AS329" i="1"/>
  <c r="BA329" i="1"/>
  <c r="H329" i="1"/>
  <c r="X329" i="1"/>
  <c r="AF329" i="1"/>
  <c r="AV329" i="1"/>
  <c r="BD329" i="1"/>
  <c r="D329" i="1"/>
  <c r="L329" i="1"/>
  <c r="T329" i="1"/>
  <c r="AB329" i="1"/>
  <c r="AJ329" i="1"/>
  <c r="AR329" i="1"/>
  <c r="AZ329" i="1"/>
  <c r="M329" i="1"/>
  <c r="AK329" i="1"/>
  <c r="P329" i="1"/>
  <c r="AN329" i="1"/>
  <c r="F325" i="1"/>
  <c r="J325" i="1"/>
  <c r="N325" i="1"/>
  <c r="R325" i="1"/>
  <c r="V325" i="1"/>
  <c r="Z325" i="1"/>
  <c r="AD325" i="1"/>
  <c r="AH325" i="1"/>
  <c r="AL325" i="1"/>
  <c r="AP325" i="1"/>
  <c r="AT325" i="1"/>
  <c r="AX325" i="1"/>
  <c r="BB325" i="1"/>
  <c r="B325" i="1"/>
  <c r="C325" i="1"/>
  <c r="G325" i="1"/>
  <c r="K325" i="1"/>
  <c r="O325" i="1"/>
  <c r="S325" i="1"/>
  <c r="W325" i="1"/>
  <c r="AA325" i="1"/>
  <c r="AE325" i="1"/>
  <c r="AI325" i="1"/>
  <c r="AM325" i="1"/>
  <c r="AQ325" i="1"/>
  <c r="AU325" i="1"/>
  <c r="AY325" i="1"/>
  <c r="BC325" i="1"/>
  <c r="I325" i="1"/>
  <c r="Q325" i="1"/>
  <c r="Y325" i="1"/>
  <c r="AG325" i="1"/>
  <c r="AO325" i="1"/>
  <c r="AW325" i="1"/>
  <c r="E325" i="1"/>
  <c r="U325" i="1"/>
  <c r="AC325" i="1"/>
  <c r="AS325" i="1"/>
  <c r="BA325" i="1"/>
  <c r="P325" i="1"/>
  <c r="AF325" i="1"/>
  <c r="AN325" i="1"/>
  <c r="BD325" i="1"/>
  <c r="D325" i="1"/>
  <c r="L325" i="1"/>
  <c r="T325" i="1"/>
  <c r="AB325" i="1"/>
  <c r="AJ325" i="1"/>
  <c r="AR325" i="1"/>
  <c r="AZ325" i="1"/>
  <c r="M325" i="1"/>
  <c r="AK325" i="1"/>
  <c r="H325" i="1"/>
  <c r="X325" i="1"/>
  <c r="AV325" i="1"/>
  <c r="F321" i="1"/>
  <c r="J321" i="1"/>
  <c r="N321" i="1"/>
  <c r="R321" i="1"/>
  <c r="V321" i="1"/>
  <c r="Z321" i="1"/>
  <c r="AD321" i="1"/>
  <c r="AH321" i="1"/>
  <c r="AL321" i="1"/>
  <c r="AP321" i="1"/>
  <c r="AT321" i="1"/>
  <c r="AX321" i="1"/>
  <c r="BB321" i="1"/>
  <c r="B321" i="1"/>
  <c r="C321" i="1"/>
  <c r="G321" i="1"/>
  <c r="K321" i="1"/>
  <c r="O321" i="1"/>
  <c r="S321" i="1"/>
  <c r="W321" i="1"/>
  <c r="AA321" i="1"/>
  <c r="AE321" i="1"/>
  <c r="AI321" i="1"/>
  <c r="AM321" i="1"/>
  <c r="AQ321" i="1"/>
  <c r="AU321" i="1"/>
  <c r="AY321" i="1"/>
  <c r="BC321" i="1"/>
  <c r="I321" i="1"/>
  <c r="Q321" i="1"/>
  <c r="Y321" i="1"/>
  <c r="AG321" i="1"/>
  <c r="AO321" i="1"/>
  <c r="AW321" i="1"/>
  <c r="M321" i="1"/>
  <c r="AC321" i="1"/>
  <c r="AS321" i="1"/>
  <c r="BA321" i="1"/>
  <c r="H321" i="1"/>
  <c r="X321" i="1"/>
  <c r="AF321" i="1"/>
  <c r="AV321" i="1"/>
  <c r="BD321" i="1"/>
  <c r="D321" i="1"/>
  <c r="L321" i="1"/>
  <c r="T321" i="1"/>
  <c r="AB321" i="1"/>
  <c r="AJ321" i="1"/>
  <c r="AR321" i="1"/>
  <c r="AZ321" i="1"/>
  <c r="E321" i="1"/>
  <c r="U321" i="1"/>
  <c r="AK321" i="1"/>
  <c r="P321" i="1"/>
  <c r="AN321" i="1"/>
  <c r="E313" i="1"/>
  <c r="I313" i="1"/>
  <c r="M313" i="1"/>
  <c r="Q313" i="1"/>
  <c r="U313" i="1"/>
  <c r="Y313" i="1"/>
  <c r="AC313" i="1"/>
  <c r="AG313" i="1"/>
  <c r="AK313" i="1"/>
  <c r="AO313" i="1"/>
  <c r="AS313" i="1"/>
  <c r="AW313" i="1"/>
  <c r="BA313" i="1"/>
  <c r="D313" i="1"/>
  <c r="J313" i="1"/>
  <c r="O313" i="1"/>
  <c r="T313" i="1"/>
  <c r="Z313" i="1"/>
  <c r="AE313" i="1"/>
  <c r="AJ313" i="1"/>
  <c r="AP313" i="1"/>
  <c r="AU313" i="1"/>
  <c r="AZ313" i="1"/>
  <c r="B313" i="1"/>
  <c r="F313" i="1"/>
  <c r="K313" i="1"/>
  <c r="P313" i="1"/>
  <c r="V313" i="1"/>
  <c r="AA313" i="1"/>
  <c r="AF313" i="1"/>
  <c r="AL313" i="1"/>
  <c r="AQ313" i="1"/>
  <c r="AV313" i="1"/>
  <c r="BB313" i="1"/>
  <c r="H313" i="1"/>
  <c r="S313" i="1"/>
  <c r="AD313" i="1"/>
  <c r="AN313" i="1"/>
  <c r="AY313" i="1"/>
  <c r="C313" i="1"/>
  <c r="X313" i="1"/>
  <c r="AI313" i="1"/>
  <c r="BD313" i="1"/>
  <c r="G313" i="1"/>
  <c r="AB313" i="1"/>
  <c r="AM313" i="1"/>
  <c r="L313" i="1"/>
  <c r="W313" i="1"/>
  <c r="AH313" i="1"/>
  <c r="AR313" i="1"/>
  <c r="BC313" i="1"/>
  <c r="N313" i="1"/>
  <c r="AT313" i="1"/>
  <c r="R313" i="1"/>
  <c r="AX313" i="1"/>
  <c r="C310" i="1"/>
  <c r="G310" i="1"/>
  <c r="K310" i="1"/>
  <c r="O310" i="1"/>
  <c r="S310" i="1"/>
  <c r="W310" i="1"/>
  <c r="AA310" i="1"/>
  <c r="AE310" i="1"/>
  <c r="AI310" i="1"/>
  <c r="AM310" i="1"/>
  <c r="AQ310" i="1"/>
  <c r="AU310" i="1"/>
  <c r="D310" i="1"/>
  <c r="I310" i="1"/>
  <c r="N310" i="1"/>
  <c r="T310" i="1"/>
  <c r="Y310" i="1"/>
  <c r="AD310" i="1"/>
  <c r="AJ310" i="1"/>
  <c r="AO310" i="1"/>
  <c r="AT310" i="1"/>
  <c r="AY310" i="1"/>
  <c r="BC310" i="1"/>
  <c r="E310" i="1"/>
  <c r="J310" i="1"/>
  <c r="P310" i="1"/>
  <c r="U310" i="1"/>
  <c r="Z310" i="1"/>
  <c r="AF310" i="1"/>
  <c r="AK310" i="1"/>
  <c r="AP310" i="1"/>
  <c r="AV310" i="1"/>
  <c r="AZ310" i="1"/>
  <c r="BD310" i="1"/>
  <c r="H310" i="1"/>
  <c r="R310" i="1"/>
  <c r="AC310" i="1"/>
  <c r="AN310" i="1"/>
  <c r="AX310" i="1"/>
  <c r="B310" i="1"/>
  <c r="L310" i="1"/>
  <c r="V310" i="1"/>
  <c r="AG310" i="1"/>
  <c r="AR310" i="1"/>
  <c r="BA310" i="1"/>
  <c r="F310" i="1"/>
  <c r="AB310" i="1"/>
  <c r="AW310" i="1"/>
  <c r="AL310" i="1"/>
  <c r="X310" i="1"/>
  <c r="AS310" i="1"/>
  <c r="M310" i="1"/>
  <c r="AH310" i="1"/>
  <c r="BB310" i="1"/>
  <c r="Q310" i="1"/>
  <c r="D332" i="1"/>
  <c r="H332" i="1"/>
  <c r="L332" i="1"/>
  <c r="P332" i="1"/>
  <c r="T332" i="1"/>
  <c r="X332" i="1"/>
  <c r="AB332" i="1"/>
  <c r="AF332" i="1"/>
  <c r="AJ332" i="1"/>
  <c r="AN332" i="1"/>
  <c r="AR332" i="1"/>
  <c r="AV332" i="1"/>
  <c r="AZ332" i="1"/>
  <c r="BD332" i="1"/>
  <c r="E332" i="1"/>
  <c r="M332" i="1"/>
  <c r="Q332" i="1"/>
  <c r="U332" i="1"/>
  <c r="AC332" i="1"/>
  <c r="AG332" i="1"/>
  <c r="AO332" i="1"/>
  <c r="AS332" i="1"/>
  <c r="BA332" i="1"/>
  <c r="I332" i="1"/>
  <c r="Y332" i="1"/>
  <c r="AK332" i="1"/>
  <c r="AW332" i="1"/>
  <c r="G332" i="1"/>
  <c r="O332" i="1"/>
  <c r="W332" i="1"/>
  <c r="AE332" i="1"/>
  <c r="AM332" i="1"/>
  <c r="AU332" i="1"/>
  <c r="BC332" i="1"/>
  <c r="J332" i="1"/>
  <c r="Z332" i="1"/>
  <c r="AH332" i="1"/>
  <c r="AX332" i="1"/>
  <c r="K332" i="1"/>
  <c r="S332" i="1"/>
  <c r="AI332" i="1"/>
  <c r="AY332" i="1"/>
  <c r="F332" i="1"/>
  <c r="V332" i="1"/>
  <c r="AD332" i="1"/>
  <c r="AT332" i="1"/>
  <c r="BB332" i="1"/>
  <c r="R332" i="1"/>
  <c r="AP332" i="1"/>
  <c r="C332" i="1"/>
  <c r="AA332" i="1"/>
  <c r="AQ332" i="1"/>
  <c r="N332" i="1"/>
  <c r="AL332" i="1"/>
  <c r="B332" i="1"/>
  <c r="D324" i="1"/>
  <c r="H324" i="1"/>
  <c r="L324" i="1"/>
  <c r="P324" i="1"/>
  <c r="T324" i="1"/>
  <c r="X324" i="1"/>
  <c r="AB324" i="1"/>
  <c r="AF324" i="1"/>
  <c r="AJ324" i="1"/>
  <c r="AN324" i="1"/>
  <c r="AR324" i="1"/>
  <c r="AV324" i="1"/>
  <c r="AZ324" i="1"/>
  <c r="BD324" i="1"/>
  <c r="E324" i="1"/>
  <c r="I324" i="1"/>
  <c r="M324" i="1"/>
  <c r="Q324" i="1"/>
  <c r="U324" i="1"/>
  <c r="Y324" i="1"/>
  <c r="AC324" i="1"/>
  <c r="AG324" i="1"/>
  <c r="AK324" i="1"/>
  <c r="AO324" i="1"/>
  <c r="AS324" i="1"/>
  <c r="AW324" i="1"/>
  <c r="BA324" i="1"/>
  <c r="G324" i="1"/>
  <c r="O324" i="1"/>
  <c r="W324" i="1"/>
  <c r="AE324" i="1"/>
  <c r="AM324" i="1"/>
  <c r="AU324" i="1"/>
  <c r="BC324" i="1"/>
  <c r="K324" i="1"/>
  <c r="S324" i="1"/>
  <c r="AI324" i="1"/>
  <c r="AQ324" i="1"/>
  <c r="F324" i="1"/>
  <c r="N324" i="1"/>
  <c r="AD324" i="1"/>
  <c r="AT324" i="1"/>
  <c r="BB324" i="1"/>
  <c r="B324" i="1"/>
  <c r="J324" i="1"/>
  <c r="R324" i="1"/>
  <c r="Z324" i="1"/>
  <c r="AH324" i="1"/>
  <c r="AP324" i="1"/>
  <c r="AX324" i="1"/>
  <c r="C324" i="1"/>
  <c r="AA324" i="1"/>
  <c r="AY324" i="1"/>
  <c r="V324" i="1"/>
  <c r="AL324" i="1"/>
  <c r="C320" i="1"/>
  <c r="G320" i="1"/>
  <c r="K320" i="1"/>
  <c r="O320" i="1"/>
  <c r="S320" i="1"/>
  <c r="W320" i="1"/>
  <c r="AA320" i="1"/>
  <c r="AE320" i="1"/>
  <c r="AI320" i="1"/>
  <c r="AM320" i="1"/>
  <c r="AQ320" i="1"/>
  <c r="AU320" i="1"/>
  <c r="E320" i="1"/>
  <c r="J320" i="1"/>
  <c r="P320" i="1"/>
  <c r="U320" i="1"/>
  <c r="Z320" i="1"/>
  <c r="AF320" i="1"/>
  <c r="AK320" i="1"/>
  <c r="AP320" i="1"/>
  <c r="AV320" i="1"/>
  <c r="AZ320" i="1"/>
  <c r="BD320" i="1"/>
  <c r="F320" i="1"/>
  <c r="L320" i="1"/>
  <c r="Q320" i="1"/>
  <c r="V320" i="1"/>
  <c r="AB320" i="1"/>
  <c r="AG320" i="1"/>
  <c r="AL320" i="1"/>
  <c r="AR320" i="1"/>
  <c r="AW320" i="1"/>
  <c r="BA320" i="1"/>
  <c r="D320" i="1"/>
  <c r="N320" i="1"/>
  <c r="Y320" i="1"/>
  <c r="AJ320" i="1"/>
  <c r="AT320" i="1"/>
  <c r="BC320" i="1"/>
  <c r="I320" i="1"/>
  <c r="T320" i="1"/>
  <c r="AO320" i="1"/>
  <c r="AY320" i="1"/>
  <c r="M320" i="1"/>
  <c r="AH320" i="1"/>
  <c r="AS320" i="1"/>
  <c r="H320" i="1"/>
  <c r="R320" i="1"/>
  <c r="AC320" i="1"/>
  <c r="AN320" i="1"/>
  <c r="AX320" i="1"/>
  <c r="B320" i="1"/>
  <c r="AD320" i="1"/>
  <c r="X320" i="1"/>
  <c r="BB320" i="1"/>
  <c r="C312" i="1"/>
  <c r="G312" i="1"/>
  <c r="K312" i="1"/>
  <c r="O312" i="1"/>
  <c r="S312" i="1"/>
  <c r="W312" i="1"/>
  <c r="AA312" i="1"/>
  <c r="AE312" i="1"/>
  <c r="AI312" i="1"/>
  <c r="AM312" i="1"/>
  <c r="AQ312" i="1"/>
  <c r="AU312" i="1"/>
  <c r="AY312" i="1"/>
  <c r="BC312" i="1"/>
  <c r="E312" i="1"/>
  <c r="J312" i="1"/>
  <c r="P312" i="1"/>
  <c r="U312" i="1"/>
  <c r="Z312" i="1"/>
  <c r="AF312" i="1"/>
  <c r="AK312" i="1"/>
  <c r="AP312" i="1"/>
  <c r="AV312" i="1"/>
  <c r="BA312" i="1"/>
  <c r="F312" i="1"/>
  <c r="L312" i="1"/>
  <c r="Q312" i="1"/>
  <c r="V312" i="1"/>
  <c r="AB312" i="1"/>
  <c r="AG312" i="1"/>
  <c r="AL312" i="1"/>
  <c r="AR312" i="1"/>
  <c r="AW312" i="1"/>
  <c r="BB312" i="1"/>
  <c r="I312" i="1"/>
  <c r="T312" i="1"/>
  <c r="AD312" i="1"/>
  <c r="AO312" i="1"/>
  <c r="AZ312" i="1"/>
  <c r="B312" i="1"/>
  <c r="D312" i="1"/>
  <c r="Y312" i="1"/>
  <c r="AJ312" i="1"/>
  <c r="H312" i="1"/>
  <c r="AC312" i="1"/>
  <c r="AN312" i="1"/>
  <c r="M312" i="1"/>
  <c r="X312" i="1"/>
  <c r="AH312" i="1"/>
  <c r="AS312" i="1"/>
  <c r="BD312" i="1"/>
  <c r="N312" i="1"/>
  <c r="AT312" i="1"/>
  <c r="R312" i="1"/>
  <c r="AX312" i="1"/>
  <c r="F335" i="1"/>
  <c r="J335" i="1"/>
  <c r="N335" i="1"/>
  <c r="R335" i="1"/>
  <c r="V335" i="1"/>
  <c r="Z335" i="1"/>
  <c r="AD335" i="1"/>
  <c r="AH335" i="1"/>
  <c r="AL335" i="1"/>
  <c r="AP335" i="1"/>
  <c r="AT335" i="1"/>
  <c r="AX335" i="1"/>
  <c r="BB335" i="1"/>
  <c r="C335" i="1"/>
  <c r="K335" i="1"/>
  <c r="O335" i="1"/>
  <c r="W335" i="1"/>
  <c r="AE335" i="1"/>
  <c r="AI335" i="1"/>
  <c r="AQ335" i="1"/>
  <c r="AU335" i="1"/>
  <c r="BC335" i="1"/>
  <c r="G335" i="1"/>
  <c r="S335" i="1"/>
  <c r="AA335" i="1"/>
  <c r="AM335" i="1"/>
  <c r="AY335" i="1"/>
  <c r="E335" i="1"/>
  <c r="M335" i="1"/>
  <c r="U335" i="1"/>
  <c r="AC335" i="1"/>
  <c r="AK335" i="1"/>
  <c r="AS335" i="1"/>
  <c r="BA335" i="1"/>
  <c r="H335" i="1"/>
  <c r="X335" i="1"/>
  <c r="AF335" i="1"/>
  <c r="AN335" i="1"/>
  <c r="BD335" i="1"/>
  <c r="Q335" i="1"/>
  <c r="AG335" i="1"/>
  <c r="AO335" i="1"/>
  <c r="B335" i="1"/>
  <c r="D335" i="1"/>
  <c r="L335" i="1"/>
  <c r="AB335" i="1"/>
  <c r="AR335" i="1"/>
  <c r="AZ335" i="1"/>
  <c r="P335" i="1"/>
  <c r="AV335" i="1"/>
  <c r="I335" i="1"/>
  <c r="Y335" i="1"/>
  <c r="AW335" i="1"/>
  <c r="T335" i="1"/>
  <c r="AJ335" i="1"/>
  <c r="F331" i="1"/>
  <c r="J331" i="1"/>
  <c r="N331" i="1"/>
  <c r="R331" i="1"/>
  <c r="V331" i="1"/>
  <c r="Z331" i="1"/>
  <c r="AD331" i="1"/>
  <c r="AH331" i="1"/>
  <c r="AL331" i="1"/>
  <c r="AP331" i="1"/>
  <c r="AT331" i="1"/>
  <c r="AX331" i="1"/>
  <c r="BB331" i="1"/>
  <c r="G331" i="1"/>
  <c r="K331" i="1"/>
  <c r="O331" i="1"/>
  <c r="W331" i="1"/>
  <c r="AA331" i="1"/>
  <c r="AI331" i="1"/>
  <c r="AM331" i="1"/>
  <c r="AU331" i="1"/>
  <c r="AY331" i="1"/>
  <c r="C331" i="1"/>
  <c r="S331" i="1"/>
  <c r="AE331" i="1"/>
  <c r="AQ331" i="1"/>
  <c r="BC331" i="1"/>
  <c r="E331" i="1"/>
  <c r="M331" i="1"/>
  <c r="U331" i="1"/>
  <c r="AC331" i="1"/>
  <c r="AK331" i="1"/>
  <c r="AS331" i="1"/>
  <c r="BA331" i="1"/>
  <c r="B331" i="1"/>
  <c r="AV331" i="1"/>
  <c r="Q331" i="1"/>
  <c r="Y331" i="1"/>
  <c r="AO331" i="1"/>
  <c r="AW331" i="1"/>
  <c r="L331" i="1"/>
  <c r="T331" i="1"/>
  <c r="AJ331" i="1"/>
  <c r="AR331" i="1"/>
  <c r="H331" i="1"/>
  <c r="P331" i="1"/>
  <c r="X331" i="1"/>
  <c r="AF331" i="1"/>
  <c r="AN331" i="1"/>
  <c r="BD331" i="1"/>
  <c r="I331" i="1"/>
  <c r="AG331" i="1"/>
  <c r="D331" i="1"/>
  <c r="AB331" i="1"/>
  <c r="AZ331" i="1"/>
  <c r="F327" i="1"/>
  <c r="J327" i="1"/>
  <c r="N327" i="1"/>
  <c r="R327" i="1"/>
  <c r="V327" i="1"/>
  <c r="Z327" i="1"/>
  <c r="AD327" i="1"/>
  <c r="AH327" i="1"/>
  <c r="AL327" i="1"/>
  <c r="AP327" i="1"/>
  <c r="AT327" i="1"/>
  <c r="AX327" i="1"/>
  <c r="BB327" i="1"/>
  <c r="G327" i="1"/>
  <c r="K327" i="1"/>
  <c r="O327" i="1"/>
  <c r="W327" i="1"/>
  <c r="AA327" i="1"/>
  <c r="AI327" i="1"/>
  <c r="AM327" i="1"/>
  <c r="AU327" i="1"/>
  <c r="BC327" i="1"/>
  <c r="C327" i="1"/>
  <c r="S327" i="1"/>
  <c r="AE327" i="1"/>
  <c r="AQ327" i="1"/>
  <c r="AY327" i="1"/>
  <c r="E327" i="1"/>
  <c r="M327" i="1"/>
  <c r="U327" i="1"/>
  <c r="AC327" i="1"/>
  <c r="AK327" i="1"/>
  <c r="AS327" i="1"/>
  <c r="BA327" i="1"/>
  <c r="Q327" i="1"/>
  <c r="Y327" i="1"/>
  <c r="AO327" i="1"/>
  <c r="AW327" i="1"/>
  <c r="B327" i="1"/>
  <c r="L327" i="1"/>
  <c r="AB327" i="1"/>
  <c r="AJ327" i="1"/>
  <c r="AZ327" i="1"/>
  <c r="H327" i="1"/>
  <c r="P327" i="1"/>
  <c r="X327" i="1"/>
  <c r="AF327" i="1"/>
  <c r="AN327" i="1"/>
  <c r="AV327" i="1"/>
  <c r="BD327" i="1"/>
  <c r="I327" i="1"/>
  <c r="AG327" i="1"/>
  <c r="D327" i="1"/>
  <c r="T327" i="1"/>
  <c r="AR327" i="1"/>
  <c r="F323" i="1"/>
  <c r="J323" i="1"/>
  <c r="N323" i="1"/>
  <c r="R323" i="1"/>
  <c r="V323" i="1"/>
  <c r="Z323" i="1"/>
  <c r="AD323" i="1"/>
  <c r="AH323" i="1"/>
  <c r="AL323" i="1"/>
  <c r="AP323" i="1"/>
  <c r="AT323" i="1"/>
  <c r="AX323" i="1"/>
  <c r="BB323" i="1"/>
  <c r="C323" i="1"/>
  <c r="G323" i="1"/>
  <c r="K323" i="1"/>
  <c r="O323" i="1"/>
  <c r="S323" i="1"/>
  <c r="W323" i="1"/>
  <c r="AA323" i="1"/>
  <c r="AE323" i="1"/>
  <c r="AI323" i="1"/>
  <c r="AM323" i="1"/>
  <c r="AQ323" i="1"/>
  <c r="AU323" i="1"/>
  <c r="AY323" i="1"/>
  <c r="BC323" i="1"/>
  <c r="E323" i="1"/>
  <c r="M323" i="1"/>
  <c r="U323" i="1"/>
  <c r="AC323" i="1"/>
  <c r="AK323" i="1"/>
  <c r="AS323" i="1"/>
  <c r="BA323" i="1"/>
  <c r="B323" i="1"/>
  <c r="I323" i="1"/>
  <c r="Y323" i="1"/>
  <c r="AG323" i="1"/>
  <c r="AW323" i="1"/>
  <c r="D323" i="1"/>
  <c r="T323" i="1"/>
  <c r="AB323" i="1"/>
  <c r="AR323" i="1"/>
  <c r="H323" i="1"/>
  <c r="P323" i="1"/>
  <c r="X323" i="1"/>
  <c r="AF323" i="1"/>
  <c r="AN323" i="1"/>
  <c r="AV323" i="1"/>
  <c r="BD323" i="1"/>
  <c r="Q323" i="1"/>
  <c r="AO323" i="1"/>
  <c r="L323" i="1"/>
  <c r="AJ323" i="1"/>
  <c r="AZ323" i="1"/>
  <c r="E319" i="1"/>
  <c r="I319" i="1"/>
  <c r="M319" i="1"/>
  <c r="Q319" i="1"/>
  <c r="U319" i="1"/>
  <c r="Y319" i="1"/>
  <c r="AC319" i="1"/>
  <c r="AG319" i="1"/>
  <c r="AK319" i="1"/>
  <c r="AO319" i="1"/>
  <c r="AS319" i="1"/>
  <c r="AW319" i="1"/>
  <c r="BA319" i="1"/>
  <c r="F319" i="1"/>
  <c r="K319" i="1"/>
  <c r="P319" i="1"/>
  <c r="V319" i="1"/>
  <c r="AA319" i="1"/>
  <c r="AF319" i="1"/>
  <c r="AL319" i="1"/>
  <c r="AQ319" i="1"/>
  <c r="AV319" i="1"/>
  <c r="BB319" i="1"/>
  <c r="G319" i="1"/>
  <c r="L319" i="1"/>
  <c r="R319" i="1"/>
  <c r="W319" i="1"/>
  <c r="AB319" i="1"/>
  <c r="AH319" i="1"/>
  <c r="AM319" i="1"/>
  <c r="AR319" i="1"/>
  <c r="AX319" i="1"/>
  <c r="BC319" i="1"/>
  <c r="D319" i="1"/>
  <c r="O319" i="1"/>
  <c r="Z319" i="1"/>
  <c r="AJ319" i="1"/>
  <c r="AU319" i="1"/>
  <c r="J319" i="1"/>
  <c r="AE319" i="1"/>
  <c r="AP319" i="1"/>
  <c r="C319" i="1"/>
  <c r="X319" i="1"/>
  <c r="AI319" i="1"/>
  <c r="BD319" i="1"/>
  <c r="H319" i="1"/>
  <c r="S319" i="1"/>
  <c r="AD319" i="1"/>
  <c r="AN319" i="1"/>
  <c r="AY319" i="1"/>
  <c r="T319" i="1"/>
  <c r="AZ319" i="1"/>
  <c r="B319" i="1"/>
  <c r="N319" i="1"/>
  <c r="AT319" i="1"/>
  <c r="E315" i="1"/>
  <c r="I315" i="1"/>
  <c r="M315" i="1"/>
  <c r="Q315" i="1"/>
  <c r="U315" i="1"/>
  <c r="Y315" i="1"/>
  <c r="AC315" i="1"/>
  <c r="AG315" i="1"/>
  <c r="AK315" i="1"/>
  <c r="AO315" i="1"/>
  <c r="AS315" i="1"/>
  <c r="AW315" i="1"/>
  <c r="BA315" i="1"/>
  <c r="C315" i="1"/>
  <c r="H315" i="1"/>
  <c r="N315" i="1"/>
  <c r="S315" i="1"/>
  <c r="X315" i="1"/>
  <c r="AD315" i="1"/>
  <c r="AI315" i="1"/>
  <c r="AN315" i="1"/>
  <c r="AT315" i="1"/>
  <c r="AY315" i="1"/>
  <c r="BD315" i="1"/>
  <c r="D315" i="1"/>
  <c r="J315" i="1"/>
  <c r="O315" i="1"/>
  <c r="T315" i="1"/>
  <c r="Z315" i="1"/>
  <c r="AE315" i="1"/>
  <c r="AJ315" i="1"/>
  <c r="AP315" i="1"/>
  <c r="AU315" i="1"/>
  <c r="AZ315" i="1"/>
  <c r="G315" i="1"/>
  <c r="R315" i="1"/>
  <c r="AB315" i="1"/>
  <c r="AM315" i="1"/>
  <c r="AX315" i="1"/>
  <c r="B315" i="1"/>
  <c r="L315" i="1"/>
  <c r="AH315" i="1"/>
  <c r="AR315" i="1"/>
  <c r="P315" i="1"/>
  <c r="AA315" i="1"/>
  <c r="AV315" i="1"/>
  <c r="K315" i="1"/>
  <c r="V315" i="1"/>
  <c r="AF315" i="1"/>
  <c r="AQ315" i="1"/>
  <c r="BB315" i="1"/>
  <c r="W315" i="1"/>
  <c r="BC315" i="1"/>
  <c r="F315" i="1"/>
  <c r="AL315" i="1"/>
  <c r="E311" i="1"/>
  <c r="I311" i="1"/>
  <c r="M311" i="1"/>
  <c r="Q311" i="1"/>
  <c r="U311" i="1"/>
  <c r="Y311" i="1"/>
  <c r="AC311" i="1"/>
  <c r="AG311" i="1"/>
  <c r="AK311" i="1"/>
  <c r="AO311" i="1"/>
  <c r="AS311" i="1"/>
  <c r="AW311" i="1"/>
  <c r="BA311" i="1"/>
  <c r="F311" i="1"/>
  <c r="J311" i="1"/>
  <c r="N311" i="1"/>
  <c r="R311" i="1"/>
  <c r="V311" i="1"/>
  <c r="Z311" i="1"/>
  <c r="AD311" i="1"/>
  <c r="AH311" i="1"/>
  <c r="AL311" i="1"/>
  <c r="D311" i="1"/>
  <c r="L311" i="1"/>
  <c r="T311" i="1"/>
  <c r="AB311" i="1"/>
  <c r="AJ311" i="1"/>
  <c r="AQ311" i="1"/>
  <c r="AV311" i="1"/>
  <c r="BB311" i="1"/>
  <c r="G311" i="1"/>
  <c r="O311" i="1"/>
  <c r="W311" i="1"/>
  <c r="AE311" i="1"/>
  <c r="AM311" i="1"/>
  <c r="AR311" i="1"/>
  <c r="AX311" i="1"/>
  <c r="BC311" i="1"/>
  <c r="K311" i="1"/>
  <c r="AA311" i="1"/>
  <c r="AP311" i="1"/>
  <c r="AZ311" i="1"/>
  <c r="S311" i="1"/>
  <c r="AI311" i="1"/>
  <c r="B311" i="1"/>
  <c r="X311" i="1"/>
  <c r="AN311" i="1"/>
  <c r="P311" i="1"/>
  <c r="AF311" i="1"/>
  <c r="AT311" i="1"/>
  <c r="BD311" i="1"/>
  <c r="C311" i="1"/>
  <c r="AU311" i="1"/>
  <c r="H311" i="1"/>
  <c r="AY311" i="1"/>
  <c r="A303" i="1"/>
  <c r="A304" i="1"/>
  <c r="A305" i="1"/>
  <c r="A306" i="1"/>
  <c r="A302" i="1"/>
  <c r="A230" i="1"/>
  <c r="C230" i="1" s="1"/>
  <c r="A231" i="1"/>
  <c r="C231" i="1" s="1"/>
  <c r="A232" i="1"/>
  <c r="C232" i="1" s="1"/>
  <c r="A233" i="1"/>
  <c r="C233" i="1" s="1"/>
  <c r="A229" i="1"/>
  <c r="C229" i="1" s="1"/>
  <c r="B394" i="3"/>
  <c r="B395" i="3"/>
  <c r="B396" i="3"/>
  <c r="B397" i="3"/>
  <c r="B398" i="3"/>
  <c r="B399" i="3"/>
  <c r="B400" i="3"/>
  <c r="B401" i="3"/>
  <c r="B393" i="3"/>
  <c r="B80" i="3"/>
  <c r="B81" i="3"/>
  <c r="B82" i="3"/>
  <c r="B83" i="3"/>
  <c r="B84" i="3"/>
  <c r="B85" i="3"/>
  <c r="B86" i="3"/>
  <c r="B87" i="3"/>
  <c r="B79" i="3"/>
  <c r="C261" i="1"/>
  <c r="D261" i="1"/>
  <c r="E261" i="1"/>
  <c r="F261" i="1"/>
  <c r="G261" i="1"/>
  <c r="H261" i="1"/>
  <c r="I261" i="1"/>
  <c r="J261" i="1"/>
  <c r="K261" i="1"/>
  <c r="L261" i="1"/>
  <c r="M261" i="1"/>
  <c r="N261" i="1"/>
  <c r="O261" i="1"/>
  <c r="P261" i="1"/>
  <c r="Q261" i="1"/>
  <c r="R261" i="1"/>
  <c r="S261" i="1"/>
  <c r="T261" i="1"/>
  <c r="U261" i="1"/>
  <c r="V261" i="1"/>
  <c r="W261" i="1"/>
  <c r="X261" i="1"/>
  <c r="Y261" i="1"/>
  <c r="Z261" i="1"/>
  <c r="AA261" i="1"/>
  <c r="AB261" i="1"/>
  <c r="AC261" i="1"/>
  <c r="AD261" i="1"/>
  <c r="AE261" i="1"/>
  <c r="AF261" i="1"/>
  <c r="AG261" i="1"/>
  <c r="AH261" i="1"/>
  <c r="AI261" i="1"/>
  <c r="AJ261" i="1"/>
  <c r="AK261" i="1"/>
  <c r="AL261" i="1"/>
  <c r="AM261" i="1"/>
  <c r="AN261" i="1"/>
  <c r="AO261" i="1"/>
  <c r="AP261" i="1"/>
  <c r="AQ261" i="1"/>
  <c r="AR261" i="1"/>
  <c r="AS261" i="1"/>
  <c r="AT261" i="1"/>
  <c r="AU261" i="1"/>
  <c r="AV261" i="1"/>
  <c r="AW261" i="1"/>
  <c r="AX261" i="1"/>
  <c r="AY261" i="1"/>
  <c r="AZ261" i="1"/>
  <c r="BA261" i="1"/>
  <c r="BB261" i="1"/>
  <c r="BC261" i="1"/>
  <c r="BD261" i="1"/>
  <c r="B261" i="1"/>
  <c r="F236" i="1"/>
  <c r="G236" i="1"/>
  <c r="H236" i="1"/>
  <c r="I236" i="1"/>
  <c r="J236" i="1"/>
  <c r="K236" i="1"/>
  <c r="L236" i="1"/>
  <c r="M236" i="1"/>
  <c r="N236" i="1"/>
  <c r="O236" i="1"/>
  <c r="P236" i="1"/>
  <c r="Q236" i="1"/>
  <c r="R236" i="1"/>
  <c r="S236" i="1"/>
  <c r="T236" i="1"/>
  <c r="U236" i="1"/>
  <c r="V236" i="1"/>
  <c r="W236" i="1"/>
  <c r="X236" i="1"/>
  <c r="Y236" i="1"/>
  <c r="Z236" i="1"/>
  <c r="AA236" i="1"/>
  <c r="AB236" i="1"/>
  <c r="AC236" i="1"/>
  <c r="AD236" i="1"/>
  <c r="AE236" i="1"/>
  <c r="AF236" i="1"/>
  <c r="AG236" i="1"/>
  <c r="AH236" i="1"/>
  <c r="AI236" i="1"/>
  <c r="AJ236" i="1"/>
  <c r="AK236" i="1"/>
  <c r="AL236" i="1"/>
  <c r="AM236" i="1"/>
  <c r="AN236" i="1"/>
  <c r="AO236" i="1"/>
  <c r="AP236" i="1"/>
  <c r="AQ236" i="1"/>
  <c r="AR236" i="1"/>
  <c r="AS236" i="1"/>
  <c r="AT236" i="1"/>
  <c r="AU236" i="1"/>
  <c r="AV236" i="1"/>
  <c r="AW236" i="1"/>
  <c r="AX236" i="1"/>
  <c r="AY236" i="1"/>
  <c r="AZ236" i="1"/>
  <c r="BA236" i="1"/>
  <c r="BB236" i="1"/>
  <c r="BC236" i="1"/>
  <c r="BD236" i="1"/>
  <c r="D236" i="1"/>
  <c r="E236" i="1"/>
  <c r="C236" i="1"/>
  <c r="A239" i="1"/>
  <c r="A238" i="1"/>
  <c r="A253" i="1"/>
  <c r="B236" i="1"/>
  <c r="BD134" i="1" l="1"/>
  <c r="BD238" i="1"/>
  <c r="BD239" i="1"/>
  <c r="AZ135" i="1"/>
  <c r="AZ137" i="1" s="1"/>
  <c r="AZ238" i="1"/>
  <c r="AZ239" i="1"/>
  <c r="AV134" i="1"/>
  <c r="AV238" i="1"/>
  <c r="AV239" i="1"/>
  <c r="AR135" i="1"/>
  <c r="AR137" i="1" s="1"/>
  <c r="AR238" i="1"/>
  <c r="AR239" i="1"/>
  <c r="AN134" i="1"/>
  <c r="AN238" i="1"/>
  <c r="AN239" i="1"/>
  <c r="AJ135" i="1"/>
  <c r="AJ137" i="1" s="1"/>
  <c r="AJ238" i="1"/>
  <c r="AJ239" i="1"/>
  <c r="AF134" i="1"/>
  <c r="AF238" i="1"/>
  <c r="AF239" i="1"/>
  <c r="AB135" i="1"/>
  <c r="AB137" i="1" s="1"/>
  <c r="AB238" i="1"/>
  <c r="AB239" i="1"/>
  <c r="X134" i="1"/>
  <c r="X238" i="1"/>
  <c r="X239" i="1"/>
  <c r="T238" i="1"/>
  <c r="T239" i="1"/>
  <c r="P134" i="1"/>
  <c r="P238" i="1"/>
  <c r="P239" i="1"/>
  <c r="L238" i="1"/>
  <c r="L239" i="1"/>
  <c r="H134" i="1"/>
  <c r="H238" i="1"/>
  <c r="H239" i="1"/>
  <c r="D231" i="1"/>
  <c r="H231" i="1"/>
  <c r="L231" i="1"/>
  <c r="P231" i="1"/>
  <c r="T231" i="1"/>
  <c r="X231" i="1"/>
  <c r="AB231" i="1"/>
  <c r="AF231" i="1"/>
  <c r="AJ231" i="1"/>
  <c r="AN231" i="1"/>
  <c r="AR231" i="1"/>
  <c r="AV231" i="1"/>
  <c r="AZ231" i="1"/>
  <c r="BD231" i="1"/>
  <c r="F231" i="1"/>
  <c r="K231" i="1"/>
  <c r="Q231" i="1"/>
  <c r="V231" i="1"/>
  <c r="AA231" i="1"/>
  <c r="AG231" i="1"/>
  <c r="AL231" i="1"/>
  <c r="AQ231" i="1"/>
  <c r="AW231" i="1"/>
  <c r="BB231" i="1"/>
  <c r="E231" i="1"/>
  <c r="M231" i="1"/>
  <c r="S231" i="1"/>
  <c r="Z231" i="1"/>
  <c r="AH231" i="1"/>
  <c r="AO231" i="1"/>
  <c r="AU231" i="1"/>
  <c r="BC231" i="1"/>
  <c r="B231" i="1"/>
  <c r="G231" i="1"/>
  <c r="N231" i="1"/>
  <c r="U231" i="1"/>
  <c r="AC231" i="1"/>
  <c r="AI231" i="1"/>
  <c r="AP231" i="1"/>
  <c r="AX231" i="1"/>
  <c r="I231" i="1"/>
  <c r="W231" i="1"/>
  <c r="AK231" i="1"/>
  <c r="AY231" i="1"/>
  <c r="J231" i="1"/>
  <c r="Y231" i="1"/>
  <c r="AM231" i="1"/>
  <c r="BA231" i="1"/>
  <c r="AD231" i="1"/>
  <c r="O231" i="1"/>
  <c r="AE231" i="1"/>
  <c r="AS231" i="1"/>
  <c r="R231" i="1"/>
  <c r="AT231" i="1"/>
  <c r="C238" i="1"/>
  <c r="C239" i="1"/>
  <c r="AU238" i="1"/>
  <c r="AU239" i="1"/>
  <c r="AI238" i="1"/>
  <c r="AI239" i="1"/>
  <c r="W238" i="1"/>
  <c r="W239" i="1"/>
  <c r="K238" i="1"/>
  <c r="K239" i="1"/>
  <c r="D229" i="1"/>
  <c r="H229" i="1"/>
  <c r="L229" i="1"/>
  <c r="P229" i="1"/>
  <c r="T229" i="1"/>
  <c r="X229" i="1"/>
  <c r="AB229" i="1"/>
  <c r="AF229" i="1"/>
  <c r="AJ229" i="1"/>
  <c r="AN229" i="1"/>
  <c r="AR229" i="1"/>
  <c r="AV229" i="1"/>
  <c r="AZ229" i="1"/>
  <c r="BD229" i="1"/>
  <c r="G229" i="1"/>
  <c r="M229" i="1"/>
  <c r="R229" i="1"/>
  <c r="W229" i="1"/>
  <c r="AC229" i="1"/>
  <c r="AH229" i="1"/>
  <c r="AM229" i="1"/>
  <c r="AS229" i="1"/>
  <c r="AX229" i="1"/>
  <c r="BC229" i="1"/>
  <c r="F229" i="1"/>
  <c r="N229" i="1"/>
  <c r="U229" i="1"/>
  <c r="AA229" i="1"/>
  <c r="AI229" i="1"/>
  <c r="AP229" i="1"/>
  <c r="AW229" i="1"/>
  <c r="I229" i="1"/>
  <c r="O229" i="1"/>
  <c r="V229" i="1"/>
  <c r="AD229" i="1"/>
  <c r="AK229" i="1"/>
  <c r="AQ229" i="1"/>
  <c r="AY229" i="1"/>
  <c r="Q229" i="1"/>
  <c r="AE229" i="1"/>
  <c r="AT229" i="1"/>
  <c r="B229" i="1"/>
  <c r="E229" i="1"/>
  <c r="S229" i="1"/>
  <c r="AG229" i="1"/>
  <c r="AU229" i="1"/>
  <c r="Y229" i="1"/>
  <c r="BA229" i="1"/>
  <c r="J229" i="1"/>
  <c r="AL229" i="1"/>
  <c r="Z229" i="1"/>
  <c r="BB229" i="1"/>
  <c r="K229" i="1"/>
  <c r="AO229" i="1"/>
  <c r="F230" i="1"/>
  <c r="J230" i="1"/>
  <c r="N230" i="1"/>
  <c r="R230" i="1"/>
  <c r="V230" i="1"/>
  <c r="Z230" i="1"/>
  <c r="AD230" i="1"/>
  <c r="AH230" i="1"/>
  <c r="AL230" i="1"/>
  <c r="AP230" i="1"/>
  <c r="AT230" i="1"/>
  <c r="AX230" i="1"/>
  <c r="BB230" i="1"/>
  <c r="G230" i="1"/>
  <c r="L230" i="1"/>
  <c r="Q230" i="1"/>
  <c r="W230" i="1"/>
  <c r="AB230" i="1"/>
  <c r="AG230" i="1"/>
  <c r="AM230" i="1"/>
  <c r="AR230" i="1"/>
  <c r="AW230" i="1"/>
  <c r="BC230" i="1"/>
  <c r="B230" i="1"/>
  <c r="I230" i="1"/>
  <c r="P230" i="1"/>
  <c r="X230" i="1"/>
  <c r="AE230" i="1"/>
  <c r="AK230" i="1"/>
  <c r="AS230" i="1"/>
  <c r="AZ230" i="1"/>
  <c r="D230" i="1"/>
  <c r="K230" i="1"/>
  <c r="S230" i="1"/>
  <c r="Y230" i="1"/>
  <c r="AF230" i="1"/>
  <c r="AN230" i="1"/>
  <c r="AU230" i="1"/>
  <c r="BA230" i="1"/>
  <c r="E230" i="1"/>
  <c r="T230" i="1"/>
  <c r="AI230" i="1"/>
  <c r="AV230" i="1"/>
  <c r="H230" i="1"/>
  <c r="U230" i="1"/>
  <c r="AJ230" i="1"/>
  <c r="AY230" i="1"/>
  <c r="AA230" i="1"/>
  <c r="BD230" i="1"/>
  <c r="AO230" i="1"/>
  <c r="AC230" i="1"/>
  <c r="M230" i="1"/>
  <c r="O230" i="1"/>
  <c r="AQ230" i="1"/>
  <c r="AX136" i="1"/>
  <c r="AX239" i="1"/>
  <c r="AX238" i="1"/>
  <c r="AL136" i="1"/>
  <c r="AL239" i="1"/>
  <c r="AL238" i="1"/>
  <c r="V239" i="1"/>
  <c r="V238" i="1"/>
  <c r="J134" i="1"/>
  <c r="J239" i="1"/>
  <c r="J238" i="1"/>
  <c r="B23" i="1"/>
  <c r="B239" i="1"/>
  <c r="B238" i="1"/>
  <c r="BC238" i="1"/>
  <c r="BC239" i="1"/>
  <c r="AY238" i="1"/>
  <c r="AY239" i="1"/>
  <c r="AQ238" i="1"/>
  <c r="AQ239" i="1"/>
  <c r="AM239" i="1"/>
  <c r="AM238" i="1"/>
  <c r="AE238" i="1"/>
  <c r="AE239" i="1"/>
  <c r="AA239" i="1"/>
  <c r="AA238" i="1"/>
  <c r="S238" i="1"/>
  <c r="S239" i="1"/>
  <c r="O238" i="1"/>
  <c r="O239" i="1"/>
  <c r="G239" i="1"/>
  <c r="G238" i="1"/>
  <c r="E238" i="1"/>
  <c r="E239" i="1"/>
  <c r="BB136" i="1"/>
  <c r="BB239" i="1"/>
  <c r="BB238" i="1"/>
  <c r="AT136" i="1"/>
  <c r="AT239" i="1"/>
  <c r="AT238" i="1"/>
  <c r="AP136" i="1"/>
  <c r="AP239" i="1"/>
  <c r="AP238" i="1"/>
  <c r="AH136" i="1"/>
  <c r="AH239" i="1"/>
  <c r="AH238" i="1"/>
  <c r="AD136" i="1"/>
  <c r="AD239" i="1"/>
  <c r="AD238" i="1"/>
  <c r="Z134" i="1"/>
  <c r="Z239" i="1"/>
  <c r="Z238" i="1"/>
  <c r="R134" i="1"/>
  <c r="R239" i="1"/>
  <c r="R238" i="1"/>
  <c r="N239" i="1"/>
  <c r="N238" i="1"/>
  <c r="F239" i="1"/>
  <c r="F238" i="1"/>
  <c r="G233" i="1"/>
  <c r="K233" i="1"/>
  <c r="O233" i="1"/>
  <c r="S233" i="1"/>
  <c r="W233" i="1"/>
  <c r="AA233" i="1"/>
  <c r="AE233" i="1"/>
  <c r="AI233" i="1"/>
  <c r="AM233" i="1"/>
  <c r="AQ233" i="1"/>
  <c r="AU233" i="1"/>
  <c r="AY233" i="1"/>
  <c r="BC233" i="1"/>
  <c r="F233" i="1"/>
  <c r="L233" i="1"/>
  <c r="Q233" i="1"/>
  <c r="V233" i="1"/>
  <c r="AB233" i="1"/>
  <c r="AG233" i="1"/>
  <c r="AL233" i="1"/>
  <c r="AR233" i="1"/>
  <c r="AW233" i="1"/>
  <c r="BB233" i="1"/>
  <c r="H233" i="1"/>
  <c r="M233" i="1"/>
  <c r="R233" i="1"/>
  <c r="X233" i="1"/>
  <c r="AC233" i="1"/>
  <c r="AH233" i="1"/>
  <c r="AN233" i="1"/>
  <c r="AS233" i="1"/>
  <c r="AX233" i="1"/>
  <c r="BD233" i="1"/>
  <c r="I233" i="1"/>
  <c r="T233" i="1"/>
  <c r="AD233" i="1"/>
  <c r="AO233" i="1"/>
  <c r="AZ233" i="1"/>
  <c r="J233" i="1"/>
  <c r="U233" i="1"/>
  <c r="AF233" i="1"/>
  <c r="AP233" i="1"/>
  <c r="BA233" i="1"/>
  <c r="N233" i="1"/>
  <c r="AJ233" i="1"/>
  <c r="Y233" i="1"/>
  <c r="AT233" i="1"/>
  <c r="P233" i="1"/>
  <c r="AK233" i="1"/>
  <c r="D233" i="1"/>
  <c r="B233" i="1"/>
  <c r="AV233" i="1"/>
  <c r="E233" i="1"/>
  <c r="Z233" i="1"/>
  <c r="D238" i="1"/>
  <c r="D239" i="1"/>
  <c r="BA238" i="1"/>
  <c r="BA239" i="1"/>
  <c r="AW136" i="1"/>
  <c r="AW239" i="1"/>
  <c r="AW238" i="1"/>
  <c r="AS239" i="1"/>
  <c r="AS238" i="1"/>
  <c r="AO136" i="1"/>
  <c r="AO238" i="1"/>
  <c r="AO239" i="1"/>
  <c r="AK238" i="1"/>
  <c r="AK239" i="1"/>
  <c r="AG136" i="1"/>
  <c r="AG238" i="1"/>
  <c r="AG239" i="1"/>
  <c r="AC239" i="1"/>
  <c r="AC238" i="1"/>
  <c r="Y136" i="1"/>
  <c r="Y238" i="1"/>
  <c r="Y239" i="1"/>
  <c r="U135" i="1"/>
  <c r="U137" i="1" s="1"/>
  <c r="U238" i="1"/>
  <c r="U239" i="1"/>
  <c r="Q136" i="1"/>
  <c r="Q238" i="1"/>
  <c r="Q239" i="1"/>
  <c r="M135" i="1"/>
  <c r="M137" i="1" s="1"/>
  <c r="M239" i="1"/>
  <c r="M238" i="1"/>
  <c r="I136" i="1"/>
  <c r="I238" i="1"/>
  <c r="I239" i="1"/>
  <c r="E232" i="1"/>
  <c r="I232" i="1"/>
  <c r="M232" i="1"/>
  <c r="Q232" i="1"/>
  <c r="U232" i="1"/>
  <c r="Y232" i="1"/>
  <c r="AC232" i="1"/>
  <c r="AG232" i="1"/>
  <c r="AK232" i="1"/>
  <c r="AO232" i="1"/>
  <c r="AS232" i="1"/>
  <c r="AW232" i="1"/>
  <c r="BA232" i="1"/>
  <c r="G232" i="1"/>
  <c r="L232" i="1"/>
  <c r="R232" i="1"/>
  <c r="W232" i="1"/>
  <c r="AB232" i="1"/>
  <c r="AH232" i="1"/>
  <c r="AM232" i="1"/>
  <c r="AR232" i="1"/>
  <c r="AX232" i="1"/>
  <c r="BC232" i="1"/>
  <c r="H232" i="1"/>
  <c r="N232" i="1"/>
  <c r="S232" i="1"/>
  <c r="X232" i="1"/>
  <c r="AD232" i="1"/>
  <c r="AI232" i="1"/>
  <c r="AN232" i="1"/>
  <c r="AT232" i="1"/>
  <c r="AY232" i="1"/>
  <c r="BD232" i="1"/>
  <c r="J232" i="1"/>
  <c r="T232" i="1"/>
  <c r="AE232" i="1"/>
  <c r="AP232" i="1"/>
  <c r="AZ232" i="1"/>
  <c r="K232" i="1"/>
  <c r="V232" i="1"/>
  <c r="AF232" i="1"/>
  <c r="AQ232" i="1"/>
  <c r="BB232" i="1"/>
  <c r="D232" i="1"/>
  <c r="Z232" i="1"/>
  <c r="AU232" i="1"/>
  <c r="O232" i="1"/>
  <c r="AJ232" i="1"/>
  <c r="F232" i="1"/>
  <c r="AA232" i="1"/>
  <c r="AV232" i="1"/>
  <c r="P232" i="1"/>
  <c r="B232" i="1"/>
  <c r="AL232" i="1"/>
  <c r="BE323" i="1"/>
  <c r="BE318" i="1"/>
  <c r="BE326" i="1"/>
  <c r="BE330" i="1"/>
  <c r="BE334" i="1"/>
  <c r="BE314" i="1"/>
  <c r="BE322" i="1"/>
  <c r="BE327" i="1"/>
  <c r="BE311" i="1"/>
  <c r="S52" i="3" s="1"/>
  <c r="BE325" i="1"/>
  <c r="BE321" i="1"/>
  <c r="BE333" i="1"/>
  <c r="BE316" i="1"/>
  <c r="BE324" i="1"/>
  <c r="BE328" i="1"/>
  <c r="BE335" i="1"/>
  <c r="BE317" i="1"/>
  <c r="BE329" i="1"/>
  <c r="BE331" i="1"/>
  <c r="BE312" i="1"/>
  <c r="S53" i="3" s="1"/>
  <c r="BE319" i="1"/>
  <c r="BE315" i="1"/>
  <c r="BE320" i="1"/>
  <c r="BE332" i="1"/>
  <c r="BE310" i="1"/>
  <c r="S51" i="3" s="1"/>
  <c r="BE313" i="1"/>
  <c r="S54" i="3" s="1"/>
  <c r="E134" i="1"/>
  <c r="E136" i="1"/>
  <c r="E135" i="1"/>
  <c r="E137" i="1" s="1"/>
  <c r="D136" i="1"/>
  <c r="D135" i="1"/>
  <c r="D137" i="1" s="1"/>
  <c r="BC134" i="1"/>
  <c r="AY134" i="1"/>
  <c r="AU134" i="1"/>
  <c r="AQ134" i="1"/>
  <c r="AM134" i="1"/>
  <c r="AI134" i="1"/>
  <c r="AE134" i="1"/>
  <c r="AA134" i="1"/>
  <c r="W134" i="1"/>
  <c r="S134" i="1"/>
  <c r="O134" i="1"/>
  <c r="K134" i="1"/>
  <c r="G134" i="1"/>
  <c r="BD135" i="1"/>
  <c r="BD137" i="1" s="1"/>
  <c r="AV135" i="1"/>
  <c r="AV137" i="1" s="1"/>
  <c r="AN135" i="1"/>
  <c r="AN137" i="1" s="1"/>
  <c r="AF135" i="1"/>
  <c r="AF137" i="1" s="1"/>
  <c r="AX134" i="1"/>
  <c r="AP134" i="1"/>
  <c r="AH134" i="1"/>
  <c r="B136" i="1"/>
  <c r="C134" i="1"/>
  <c r="Z136" i="1"/>
  <c r="Z135" i="1"/>
  <c r="Z137" i="1" s="1"/>
  <c r="V136" i="1"/>
  <c r="V135" i="1"/>
  <c r="V137" i="1" s="1"/>
  <c r="R136" i="1"/>
  <c r="R135" i="1"/>
  <c r="R137" i="1" s="1"/>
  <c r="N136" i="1"/>
  <c r="N135" i="1"/>
  <c r="N137" i="1" s="1"/>
  <c r="J136" i="1"/>
  <c r="J135" i="1"/>
  <c r="J137" i="1" s="1"/>
  <c r="F136" i="1"/>
  <c r="F135" i="1"/>
  <c r="F137" i="1" s="1"/>
  <c r="BC135" i="1"/>
  <c r="BC137" i="1" s="1"/>
  <c r="AY135" i="1"/>
  <c r="AY137" i="1" s="1"/>
  <c r="AU135" i="1"/>
  <c r="AU137" i="1" s="1"/>
  <c r="AQ135" i="1"/>
  <c r="AQ137" i="1" s="1"/>
  <c r="AM135" i="1"/>
  <c r="AM137" i="1" s="1"/>
  <c r="AI135" i="1"/>
  <c r="AI137" i="1" s="1"/>
  <c r="AE135" i="1"/>
  <c r="AE137" i="1" s="1"/>
  <c r="AA135" i="1"/>
  <c r="AA137" i="1" s="1"/>
  <c r="S135" i="1"/>
  <c r="S137" i="1" s="1"/>
  <c r="K135" i="1"/>
  <c r="K137" i="1" s="1"/>
  <c r="BC136" i="1"/>
  <c r="AU136" i="1"/>
  <c r="AM136" i="1"/>
  <c r="AE136" i="1"/>
  <c r="W136" i="1"/>
  <c r="O136" i="1"/>
  <c r="G136" i="1"/>
  <c r="BA134" i="1"/>
  <c r="AW134" i="1"/>
  <c r="AS134" i="1"/>
  <c r="AO134" i="1"/>
  <c r="AK134" i="1"/>
  <c r="AG134" i="1"/>
  <c r="AC134" i="1"/>
  <c r="Y134" i="1"/>
  <c r="U134" i="1"/>
  <c r="Q134" i="1"/>
  <c r="M134" i="1"/>
  <c r="I134" i="1"/>
  <c r="BB135" i="1"/>
  <c r="BB137" i="1" s="1"/>
  <c r="AX135" i="1"/>
  <c r="AX137" i="1" s="1"/>
  <c r="AT135" i="1"/>
  <c r="AT137" i="1" s="1"/>
  <c r="AP135" i="1"/>
  <c r="AP137" i="1" s="1"/>
  <c r="AL135" i="1"/>
  <c r="AL137" i="1" s="1"/>
  <c r="AH135" i="1"/>
  <c r="AH137" i="1" s="1"/>
  <c r="AD135" i="1"/>
  <c r="AD137" i="1" s="1"/>
  <c r="Y135" i="1"/>
  <c r="Y137" i="1" s="1"/>
  <c r="Q135" i="1"/>
  <c r="Q137" i="1" s="1"/>
  <c r="I135" i="1"/>
  <c r="I137" i="1" s="1"/>
  <c r="BB134" i="1"/>
  <c r="AT134" i="1"/>
  <c r="AL134" i="1"/>
  <c r="AD134" i="1"/>
  <c r="V134" i="1"/>
  <c r="N134" i="1"/>
  <c r="F134" i="1"/>
  <c r="BA136" i="1"/>
  <c r="AS136" i="1"/>
  <c r="AK136" i="1"/>
  <c r="AC136" i="1"/>
  <c r="U136" i="1"/>
  <c r="M136" i="1"/>
  <c r="BD136" i="1"/>
  <c r="AZ136" i="1"/>
  <c r="AV136" i="1"/>
  <c r="AR136" i="1"/>
  <c r="AN136" i="1"/>
  <c r="AJ136" i="1"/>
  <c r="AF136" i="1"/>
  <c r="AB136" i="1"/>
  <c r="X136" i="1"/>
  <c r="X135" i="1"/>
  <c r="X137" i="1" s="1"/>
  <c r="T136" i="1"/>
  <c r="T135" i="1"/>
  <c r="T137" i="1" s="1"/>
  <c r="P136" i="1"/>
  <c r="P135" i="1"/>
  <c r="P137" i="1" s="1"/>
  <c r="L136" i="1"/>
  <c r="L135" i="1"/>
  <c r="L137" i="1" s="1"/>
  <c r="H136" i="1"/>
  <c r="H135" i="1"/>
  <c r="H137" i="1" s="1"/>
  <c r="BA135" i="1"/>
  <c r="BA137" i="1" s="1"/>
  <c r="AW135" i="1"/>
  <c r="AW137" i="1" s="1"/>
  <c r="AS135" i="1"/>
  <c r="AS137" i="1" s="1"/>
  <c r="AO135" i="1"/>
  <c r="AO137" i="1" s="1"/>
  <c r="AK135" i="1"/>
  <c r="AK137" i="1" s="1"/>
  <c r="AG135" i="1"/>
  <c r="AG137" i="1" s="1"/>
  <c r="AC135" i="1"/>
  <c r="AC137" i="1" s="1"/>
  <c r="W135" i="1"/>
  <c r="W137" i="1" s="1"/>
  <c r="O135" i="1"/>
  <c r="O137" i="1" s="1"/>
  <c r="G135" i="1"/>
  <c r="G137" i="1" s="1"/>
  <c r="AZ134" i="1"/>
  <c r="AR134" i="1"/>
  <c r="AJ134" i="1"/>
  <c r="AB134" i="1"/>
  <c r="T134" i="1"/>
  <c r="L134" i="1"/>
  <c r="D134" i="1"/>
  <c r="AY136" i="1"/>
  <c r="AQ136" i="1"/>
  <c r="AI136" i="1"/>
  <c r="AA136" i="1"/>
  <c r="S136" i="1"/>
  <c r="K136" i="1"/>
  <c r="C135" i="1"/>
  <c r="C137" i="1" s="1"/>
  <c r="C136" i="1"/>
  <c r="B134" i="1"/>
  <c r="B135" i="1"/>
  <c r="B137" i="1" s="1"/>
  <c r="D268" i="1"/>
  <c r="E268" i="1"/>
  <c r="F268" i="1"/>
  <c r="G268" i="1"/>
  <c r="H268" i="1"/>
  <c r="I268" i="1"/>
  <c r="J268" i="1"/>
  <c r="K268" i="1"/>
  <c r="L268" i="1"/>
  <c r="M268" i="1"/>
  <c r="N268" i="1"/>
  <c r="O268" i="1"/>
  <c r="P268" i="1"/>
  <c r="Q268" i="1"/>
  <c r="R268" i="1"/>
  <c r="S268" i="1"/>
  <c r="T268" i="1"/>
  <c r="U268" i="1"/>
  <c r="V268" i="1"/>
  <c r="W268" i="1"/>
  <c r="X268" i="1"/>
  <c r="Y268" i="1"/>
  <c r="Z268" i="1"/>
  <c r="AA268" i="1"/>
  <c r="AB268" i="1"/>
  <c r="AC268" i="1"/>
  <c r="AD268" i="1"/>
  <c r="AE268" i="1"/>
  <c r="AF268" i="1"/>
  <c r="AG268" i="1"/>
  <c r="AH268" i="1"/>
  <c r="AI268" i="1"/>
  <c r="AJ268" i="1"/>
  <c r="AK268" i="1"/>
  <c r="AL268" i="1"/>
  <c r="AM268" i="1"/>
  <c r="AN268" i="1"/>
  <c r="AO268" i="1"/>
  <c r="AP268" i="1"/>
  <c r="AQ268" i="1"/>
  <c r="AR268" i="1"/>
  <c r="AS268" i="1"/>
  <c r="AT268" i="1"/>
  <c r="AU268" i="1"/>
  <c r="AV268" i="1"/>
  <c r="AW268" i="1"/>
  <c r="AX268" i="1"/>
  <c r="AY268" i="1"/>
  <c r="AZ268" i="1"/>
  <c r="BA268" i="1"/>
  <c r="BB268" i="1"/>
  <c r="BC268" i="1"/>
  <c r="BD268" i="1"/>
  <c r="D269" i="1"/>
  <c r="E269" i="1"/>
  <c r="F269" i="1"/>
  <c r="G269" i="1"/>
  <c r="H269" i="1"/>
  <c r="I269" i="1"/>
  <c r="J269" i="1"/>
  <c r="K269" i="1"/>
  <c r="L269" i="1"/>
  <c r="M269" i="1"/>
  <c r="N269" i="1"/>
  <c r="O269" i="1"/>
  <c r="P269" i="1"/>
  <c r="Q269" i="1"/>
  <c r="R269" i="1"/>
  <c r="S269" i="1"/>
  <c r="T269" i="1"/>
  <c r="U269" i="1"/>
  <c r="V269" i="1"/>
  <c r="W269" i="1"/>
  <c r="X269" i="1"/>
  <c r="Y269" i="1"/>
  <c r="Z269" i="1"/>
  <c r="AA269" i="1"/>
  <c r="AB269" i="1"/>
  <c r="AC269" i="1"/>
  <c r="AD269" i="1"/>
  <c r="AE269" i="1"/>
  <c r="AF269" i="1"/>
  <c r="AG269" i="1"/>
  <c r="AH269" i="1"/>
  <c r="AI269" i="1"/>
  <c r="AJ269" i="1"/>
  <c r="AK269" i="1"/>
  <c r="AL269" i="1"/>
  <c r="AM269" i="1"/>
  <c r="AN269" i="1"/>
  <c r="AO269" i="1"/>
  <c r="AP269" i="1"/>
  <c r="AQ269" i="1"/>
  <c r="AR269" i="1"/>
  <c r="AS269" i="1"/>
  <c r="AT269" i="1"/>
  <c r="AU269" i="1"/>
  <c r="AV269" i="1"/>
  <c r="AW269" i="1"/>
  <c r="AX269" i="1"/>
  <c r="AY269" i="1"/>
  <c r="AZ269" i="1"/>
  <c r="BA269" i="1"/>
  <c r="BB269" i="1"/>
  <c r="BC269" i="1"/>
  <c r="BD269" i="1"/>
  <c r="C268" i="1"/>
  <c r="C269" i="1"/>
  <c r="B269" i="1"/>
  <c r="B268" i="1"/>
  <c r="A249" i="1"/>
  <c r="A250" i="1"/>
  <c r="A251" i="1"/>
  <c r="A252" i="1"/>
  <c r="A254" i="1"/>
  <c r="A255" i="1"/>
  <c r="A256" i="1"/>
  <c r="A248" i="1"/>
  <c r="V253" i="1" l="1"/>
  <c r="V258" i="1" s="1"/>
  <c r="X253" i="1"/>
  <c r="X258" i="1" s="1"/>
  <c r="AN253" i="1"/>
  <c r="AN258" i="1" s="1"/>
  <c r="BD253" i="1"/>
  <c r="BD258" i="1" s="1"/>
  <c r="V263" i="1"/>
  <c r="V260" i="1" s="1"/>
  <c r="V25" i="1" s="1"/>
  <c r="F253" i="1"/>
  <c r="R253" i="1"/>
  <c r="AP253" i="1"/>
  <c r="AP258" i="1" s="1"/>
  <c r="N253" i="1"/>
  <c r="AD253" i="1"/>
  <c r="AD258" i="1" s="1"/>
  <c r="BB253" i="1"/>
  <c r="BB258" i="1" s="1"/>
  <c r="E253" i="1"/>
  <c r="E258" i="1" s="1"/>
  <c r="O253" i="1"/>
  <c r="AY253" i="1"/>
  <c r="K253" i="1"/>
  <c r="AI253" i="1"/>
  <c r="C253" i="1"/>
  <c r="C258" i="1" s="1"/>
  <c r="T253" i="1"/>
  <c r="T258" i="1" s="1"/>
  <c r="AV253" i="1"/>
  <c r="AV258" i="1" s="1"/>
  <c r="S253" i="1"/>
  <c r="AE253" i="1"/>
  <c r="AQ253" i="1"/>
  <c r="BC253" i="1"/>
  <c r="W253" i="1"/>
  <c r="AU253" i="1"/>
  <c r="H253" i="1"/>
  <c r="H258" i="1" s="1"/>
  <c r="AF253" i="1"/>
  <c r="AF258" i="1" s="1"/>
  <c r="U253" i="1"/>
  <c r="AG253" i="1"/>
  <c r="AL253" i="1"/>
  <c r="AL258" i="1" s="1"/>
  <c r="I253" i="1"/>
  <c r="I258" i="1" s="1"/>
  <c r="Y253" i="1"/>
  <c r="AK253" i="1"/>
  <c r="AS253" i="1"/>
  <c r="D253" i="1"/>
  <c r="D258" i="1" s="1"/>
  <c r="AH253" i="1"/>
  <c r="AA253" i="1"/>
  <c r="AM253" i="1"/>
  <c r="P253" i="1"/>
  <c r="P258" i="1" s="1"/>
  <c r="AB253" i="1"/>
  <c r="AR253" i="1"/>
  <c r="M253" i="1"/>
  <c r="Q253" i="1"/>
  <c r="Q258" i="1" s="1"/>
  <c r="AC253" i="1"/>
  <c r="AC258" i="1" s="1"/>
  <c r="AO253" i="1"/>
  <c r="AW253" i="1"/>
  <c r="AW258" i="1" s="1"/>
  <c r="BA253" i="1"/>
  <c r="BA258" i="1" s="1"/>
  <c r="Z253" i="1"/>
  <c r="Z258" i="1" s="1"/>
  <c r="AT253" i="1"/>
  <c r="AT258" i="1" s="1"/>
  <c r="G253" i="1"/>
  <c r="J253" i="1"/>
  <c r="J258" i="1" s="1"/>
  <c r="AX253" i="1"/>
  <c r="L253" i="1"/>
  <c r="AJ253" i="1"/>
  <c r="AZ253" i="1"/>
  <c r="AZ258" i="1" s="1"/>
  <c r="V244" i="1"/>
  <c r="AD263" i="1"/>
  <c r="AD260" i="1" s="1"/>
  <c r="AD25" i="1" s="1"/>
  <c r="AY270" i="1"/>
  <c r="AQ270" i="1"/>
  <c r="S270" i="1"/>
  <c r="AM270" i="1"/>
  <c r="AE270" i="1"/>
  <c r="K270" i="1"/>
  <c r="G270" i="1"/>
  <c r="AZ270" i="1"/>
  <c r="T270" i="1"/>
  <c r="BB270" i="1"/>
  <c r="AX270" i="1"/>
  <c r="AT270" i="1"/>
  <c r="AP270" i="1"/>
  <c r="AL270" i="1"/>
  <c r="AH270" i="1"/>
  <c r="AD270" i="1"/>
  <c r="Z270" i="1"/>
  <c r="V270" i="1"/>
  <c r="R270" i="1"/>
  <c r="N270" i="1"/>
  <c r="J270" i="1"/>
  <c r="X263" i="1"/>
  <c r="X260" i="1" s="1"/>
  <c r="X25" i="1" s="1"/>
  <c r="BE233" i="1"/>
  <c r="BE232" i="1"/>
  <c r="BE229" i="1"/>
  <c r="BE231" i="1"/>
  <c r="BE230" i="1"/>
  <c r="F270" i="1"/>
  <c r="B253" i="1"/>
  <c r="B258" i="1" s="1"/>
  <c r="C270" i="1"/>
  <c r="AR270" i="1"/>
  <c r="AJ270" i="1"/>
  <c r="AB270" i="1"/>
  <c r="L270" i="1"/>
  <c r="D270" i="1"/>
  <c r="BC270" i="1"/>
  <c r="AU270" i="1"/>
  <c r="AI270" i="1"/>
  <c r="AA270" i="1"/>
  <c r="W270" i="1"/>
  <c r="O270" i="1"/>
  <c r="BD270" i="1"/>
  <c r="AV270" i="1"/>
  <c r="AN270" i="1"/>
  <c r="AF270" i="1"/>
  <c r="X270" i="1"/>
  <c r="P270" i="1"/>
  <c r="H270" i="1"/>
  <c r="AW270" i="1"/>
  <c r="AO270" i="1"/>
  <c r="AK270" i="1"/>
  <c r="AC270" i="1"/>
  <c r="Y270" i="1"/>
  <c r="U270" i="1"/>
  <c r="Q270" i="1"/>
  <c r="M270" i="1"/>
  <c r="I270" i="1"/>
  <c r="BA270" i="1"/>
  <c r="AS270" i="1"/>
  <c r="AG270" i="1"/>
  <c r="E270" i="1"/>
  <c r="B279" i="1"/>
  <c r="AN263" i="1" l="1"/>
  <c r="AN260" i="1" s="1"/>
  <c r="AN25" i="1" s="1"/>
  <c r="AP263" i="1"/>
  <c r="AP260" i="1" s="1"/>
  <c r="AP25" i="1" s="1"/>
  <c r="AP282" i="1" s="1"/>
  <c r="T263" i="1"/>
  <c r="T260" i="1" s="1"/>
  <c r="T25" i="1" s="1"/>
  <c r="T282" i="1" s="1"/>
  <c r="AW263" i="1"/>
  <c r="AW260" i="1" s="1"/>
  <c r="AW25" i="1" s="1"/>
  <c r="AW282" i="1" s="1"/>
  <c r="AL263" i="1"/>
  <c r="AL260" i="1" s="1"/>
  <c r="AL25" i="1" s="1"/>
  <c r="AL244" i="1" s="1"/>
  <c r="H263" i="1"/>
  <c r="H260" i="1" s="1"/>
  <c r="H25" i="1" s="1"/>
  <c r="H244" i="1" s="1"/>
  <c r="P263" i="1"/>
  <c r="P260" i="1" s="1"/>
  <c r="P25" i="1" s="1"/>
  <c r="P282" i="1" s="1"/>
  <c r="Q263" i="1"/>
  <c r="Q260" i="1" s="1"/>
  <c r="Q25" i="1" s="1"/>
  <c r="Q282" i="1" s="1"/>
  <c r="I263" i="1"/>
  <c r="I260" i="1" s="1"/>
  <c r="I25" i="1" s="1"/>
  <c r="I244" i="1" s="1"/>
  <c r="C263" i="1"/>
  <c r="C260" i="1" s="1"/>
  <c r="C25" i="1" s="1"/>
  <c r="F295" i="1"/>
  <c r="J295" i="1"/>
  <c r="N295" i="1"/>
  <c r="R295" i="1"/>
  <c r="V295" i="1"/>
  <c r="Z295" i="1"/>
  <c r="AD295" i="1"/>
  <c r="AH295" i="1"/>
  <c r="AL295" i="1"/>
  <c r="AP295" i="1"/>
  <c r="AT295" i="1"/>
  <c r="AX295" i="1"/>
  <c r="BB295" i="1"/>
  <c r="H295" i="1"/>
  <c r="P295" i="1"/>
  <c r="X295" i="1"/>
  <c r="AF295" i="1"/>
  <c r="AJ295" i="1"/>
  <c r="AR295" i="1"/>
  <c r="AZ295" i="1"/>
  <c r="G295" i="1"/>
  <c r="K295" i="1"/>
  <c r="O295" i="1"/>
  <c r="S295" i="1"/>
  <c r="W295" i="1"/>
  <c r="AA295" i="1"/>
  <c r="AE295" i="1"/>
  <c r="AI295" i="1"/>
  <c r="AM295" i="1"/>
  <c r="AQ295" i="1"/>
  <c r="AU295" i="1"/>
  <c r="AY295" i="1"/>
  <c r="BC295" i="1"/>
  <c r="C295" i="1"/>
  <c r="L295" i="1"/>
  <c r="T295" i="1"/>
  <c r="AB295" i="1"/>
  <c r="AN295" i="1"/>
  <c r="AV295" i="1"/>
  <c r="BD295" i="1"/>
  <c r="D295" i="1"/>
  <c r="I295" i="1"/>
  <c r="M295" i="1"/>
  <c r="Q295" i="1"/>
  <c r="U295" i="1"/>
  <c r="Y295" i="1"/>
  <c r="AC295" i="1"/>
  <c r="AG295" i="1"/>
  <c r="AK295" i="1"/>
  <c r="AO295" i="1"/>
  <c r="AS295" i="1"/>
  <c r="AW295" i="1"/>
  <c r="BA295" i="1"/>
  <c r="B295" i="1"/>
  <c r="E295" i="1"/>
  <c r="BD263" i="1"/>
  <c r="BD260" i="1" s="1"/>
  <c r="BD25" i="1" s="1"/>
  <c r="BD244" i="1" s="1"/>
  <c r="AF263" i="1"/>
  <c r="AF260" i="1" s="1"/>
  <c r="AF25" i="1" s="1"/>
  <c r="AF244" i="1" s="1"/>
  <c r="AC263" i="1"/>
  <c r="AC260" i="1" s="1"/>
  <c r="AC25" i="1" s="1"/>
  <c r="AC282" i="1" s="1"/>
  <c r="BB263" i="1"/>
  <c r="BB260" i="1" s="1"/>
  <c r="BB25" i="1" s="1"/>
  <c r="BB282" i="1" s="1"/>
  <c r="Z263" i="1"/>
  <c r="Z260" i="1" s="1"/>
  <c r="Z25" i="1" s="1"/>
  <c r="Z282" i="1" s="1"/>
  <c r="BC263" i="1"/>
  <c r="BC260" i="1" s="1"/>
  <c r="BC25" i="1" s="1"/>
  <c r="BC244" i="1" s="1"/>
  <c r="BC258" i="1"/>
  <c r="BC296" i="1" s="1"/>
  <c r="K258" i="1"/>
  <c r="K263" i="1"/>
  <c r="K260" i="1" s="1"/>
  <c r="K25" i="1" s="1"/>
  <c r="K244" i="1" s="1"/>
  <c r="R263" i="1"/>
  <c r="R260" i="1" s="1"/>
  <c r="R25" i="1" s="1"/>
  <c r="R244" i="1" s="1"/>
  <c r="R258" i="1"/>
  <c r="R296" i="1" s="1"/>
  <c r="D263" i="1"/>
  <c r="D260" i="1" s="1"/>
  <c r="D25" i="1" s="1"/>
  <c r="D282" i="1" s="1"/>
  <c r="AZ263" i="1"/>
  <c r="AZ260" i="1" s="1"/>
  <c r="AZ25" i="1" s="1"/>
  <c r="AZ282" i="1" s="1"/>
  <c r="AT263" i="1"/>
  <c r="AT260" i="1" s="1"/>
  <c r="AT25" i="1" s="1"/>
  <c r="AT282" i="1" s="1"/>
  <c r="AJ263" i="1"/>
  <c r="AJ260" i="1" s="1"/>
  <c r="AJ25" i="1" s="1"/>
  <c r="AJ244" i="1" s="1"/>
  <c r="AJ258" i="1"/>
  <c r="G263" i="1"/>
  <c r="G260" i="1" s="1"/>
  <c r="G25" i="1" s="1"/>
  <c r="G282" i="1" s="1"/>
  <c r="G258" i="1"/>
  <c r="G296" i="1" s="1"/>
  <c r="M263" i="1"/>
  <c r="M260" i="1" s="1"/>
  <c r="M25" i="1" s="1"/>
  <c r="M282" i="1" s="1"/>
  <c r="M258" i="1"/>
  <c r="AM263" i="1"/>
  <c r="AM260" i="1" s="1"/>
  <c r="AM25" i="1" s="1"/>
  <c r="AM244" i="1" s="1"/>
  <c r="AM258" i="1"/>
  <c r="AM296" i="1" s="1"/>
  <c r="AS263" i="1"/>
  <c r="AS260" i="1" s="1"/>
  <c r="AS25" i="1" s="1"/>
  <c r="AS244" i="1" s="1"/>
  <c r="AS258" i="1"/>
  <c r="AQ263" i="1"/>
  <c r="AQ260" i="1" s="1"/>
  <c r="AQ25" i="1" s="1"/>
  <c r="AQ244" i="1" s="1"/>
  <c r="AQ258" i="1"/>
  <c r="AQ296" i="1" s="1"/>
  <c r="AY263" i="1"/>
  <c r="AY260" i="1" s="1"/>
  <c r="AY25" i="1" s="1"/>
  <c r="AY244" i="1" s="1"/>
  <c r="AY258" i="1"/>
  <c r="F263" i="1"/>
  <c r="F260" i="1" s="1"/>
  <c r="F25" i="1" s="1"/>
  <c r="F244" i="1" s="1"/>
  <c r="F258" i="1"/>
  <c r="F296" i="1" s="1"/>
  <c r="L263" i="1"/>
  <c r="L260" i="1" s="1"/>
  <c r="L25" i="1" s="1"/>
  <c r="L244" i="1" s="1"/>
  <c r="L258" i="1"/>
  <c r="AO263" i="1"/>
  <c r="AO260" i="1" s="1"/>
  <c r="AO25" i="1" s="1"/>
  <c r="AO282" i="1" s="1"/>
  <c r="AO258" i="1"/>
  <c r="AO296" i="1" s="1"/>
  <c r="AR263" i="1"/>
  <c r="AR260" i="1" s="1"/>
  <c r="AR25" i="1" s="1"/>
  <c r="AR244" i="1" s="1"/>
  <c r="AR258" i="1"/>
  <c r="AA263" i="1"/>
  <c r="AA260" i="1" s="1"/>
  <c r="AA25" i="1" s="1"/>
  <c r="AA244" i="1" s="1"/>
  <c r="AA258" i="1"/>
  <c r="AA296" i="1" s="1"/>
  <c r="AK263" i="1"/>
  <c r="AK260" i="1" s="1"/>
  <c r="AK25" i="1" s="1"/>
  <c r="AK282" i="1" s="1"/>
  <c r="AK258" i="1"/>
  <c r="AG263" i="1"/>
  <c r="AG260" i="1" s="1"/>
  <c r="AG25" i="1" s="1"/>
  <c r="AG282" i="1" s="1"/>
  <c r="AG258" i="1"/>
  <c r="AG296" i="1" s="1"/>
  <c r="AU263" i="1"/>
  <c r="AU260" i="1" s="1"/>
  <c r="AU25" i="1" s="1"/>
  <c r="AU244" i="1" s="1"/>
  <c r="AU258" i="1"/>
  <c r="AE263" i="1"/>
  <c r="AE260" i="1" s="1"/>
  <c r="AE25" i="1" s="1"/>
  <c r="AE244" i="1" s="1"/>
  <c r="AE258" i="1"/>
  <c r="AE296" i="1" s="1"/>
  <c r="O263" i="1"/>
  <c r="O260" i="1" s="1"/>
  <c r="O25" i="1" s="1"/>
  <c r="O244" i="1" s="1"/>
  <c r="O258" i="1"/>
  <c r="N263" i="1"/>
  <c r="N260" i="1" s="1"/>
  <c r="N25" i="1" s="1"/>
  <c r="N244" i="1" s="1"/>
  <c r="N258" i="1"/>
  <c r="N296" i="1" s="1"/>
  <c r="AV263" i="1"/>
  <c r="AV260" i="1" s="1"/>
  <c r="AV25" i="1" s="1"/>
  <c r="AV244" i="1" s="1"/>
  <c r="BA263" i="1"/>
  <c r="BA260" i="1" s="1"/>
  <c r="BA25" i="1" s="1"/>
  <c r="BA282" i="1" s="1"/>
  <c r="J263" i="1"/>
  <c r="J260" i="1" s="1"/>
  <c r="J25" i="1" s="1"/>
  <c r="J282" i="1" s="1"/>
  <c r="AX263" i="1"/>
  <c r="AX260" i="1" s="1"/>
  <c r="AX25" i="1" s="1"/>
  <c r="AX282" i="1" s="1"/>
  <c r="AX258" i="1"/>
  <c r="AX296" i="1" s="1"/>
  <c r="AB263" i="1"/>
  <c r="AB260" i="1" s="1"/>
  <c r="AB25" i="1" s="1"/>
  <c r="AB282" i="1" s="1"/>
  <c r="AB258" i="1"/>
  <c r="AH263" i="1"/>
  <c r="AH260" i="1" s="1"/>
  <c r="AH25" i="1" s="1"/>
  <c r="AH282" i="1" s="1"/>
  <c r="AH258" i="1"/>
  <c r="AH296" i="1" s="1"/>
  <c r="Y263" i="1"/>
  <c r="Y260" i="1" s="1"/>
  <c r="Y25" i="1" s="1"/>
  <c r="Y244" i="1" s="1"/>
  <c r="Y258" i="1"/>
  <c r="U263" i="1"/>
  <c r="U260" i="1" s="1"/>
  <c r="U25" i="1" s="1"/>
  <c r="U282" i="1" s="1"/>
  <c r="U258" i="1"/>
  <c r="U296" i="1" s="1"/>
  <c r="W263" i="1"/>
  <c r="W260" i="1" s="1"/>
  <c r="W25" i="1" s="1"/>
  <c r="W244" i="1" s="1"/>
  <c r="W258" i="1"/>
  <c r="S263" i="1"/>
  <c r="S260" i="1" s="1"/>
  <c r="S25" i="1" s="1"/>
  <c r="S244" i="1" s="1"/>
  <c r="S258" i="1"/>
  <c r="S296" i="1" s="1"/>
  <c r="AI263" i="1"/>
  <c r="AI260" i="1" s="1"/>
  <c r="AI25" i="1" s="1"/>
  <c r="AI244" i="1" s="1"/>
  <c r="AI258" i="1"/>
  <c r="F280" i="1"/>
  <c r="J280" i="1"/>
  <c r="N280" i="1"/>
  <c r="R280" i="1"/>
  <c r="V280" i="1"/>
  <c r="Z280" i="1"/>
  <c r="AD280" i="1"/>
  <c r="AH280" i="1"/>
  <c r="AL280" i="1"/>
  <c r="AP280" i="1"/>
  <c r="AT280" i="1"/>
  <c r="AX280" i="1"/>
  <c r="BB280" i="1"/>
  <c r="D286" i="1"/>
  <c r="H286" i="1"/>
  <c r="L286" i="1"/>
  <c r="P286" i="1"/>
  <c r="T286" i="1"/>
  <c r="X286" i="1"/>
  <c r="AB286" i="1"/>
  <c r="AF286" i="1"/>
  <c r="AJ286" i="1"/>
  <c r="AN286" i="1"/>
  <c r="AR286" i="1"/>
  <c r="AV286" i="1"/>
  <c r="AZ286" i="1"/>
  <c r="BD286" i="1"/>
  <c r="F287" i="1"/>
  <c r="J287" i="1"/>
  <c r="N287" i="1"/>
  <c r="R287" i="1"/>
  <c r="V287" i="1"/>
  <c r="Z287" i="1"/>
  <c r="G280" i="1"/>
  <c r="L280" i="1"/>
  <c r="Q280" i="1"/>
  <c r="W280" i="1"/>
  <c r="AB280" i="1"/>
  <c r="AG280" i="1"/>
  <c r="AM280" i="1"/>
  <c r="AR280" i="1"/>
  <c r="AW280" i="1"/>
  <c r="BC280" i="1"/>
  <c r="F286" i="1"/>
  <c r="K286" i="1"/>
  <c r="Q286" i="1"/>
  <c r="V286" i="1"/>
  <c r="AA286" i="1"/>
  <c r="AG286" i="1"/>
  <c r="AL286" i="1"/>
  <c r="AQ286" i="1"/>
  <c r="AW286" i="1"/>
  <c r="BB286" i="1"/>
  <c r="E287" i="1"/>
  <c r="K287" i="1"/>
  <c r="P287" i="1"/>
  <c r="U287" i="1"/>
  <c r="AA287" i="1"/>
  <c r="AE287" i="1"/>
  <c r="AI287" i="1"/>
  <c r="AM287" i="1"/>
  <c r="AQ287" i="1"/>
  <c r="AU287" i="1"/>
  <c r="AY287" i="1"/>
  <c r="BC287" i="1"/>
  <c r="E288" i="1"/>
  <c r="I288" i="1"/>
  <c r="M288" i="1"/>
  <c r="Q288" i="1"/>
  <c r="U288" i="1"/>
  <c r="Y288" i="1"/>
  <c r="AC288" i="1"/>
  <c r="AG288" i="1"/>
  <c r="AK288" i="1"/>
  <c r="AO288" i="1"/>
  <c r="AS288" i="1"/>
  <c r="AW288" i="1"/>
  <c r="BA288" i="1"/>
  <c r="C289" i="1"/>
  <c r="G289" i="1"/>
  <c r="K289" i="1"/>
  <c r="O289" i="1"/>
  <c r="S289" i="1"/>
  <c r="W289" i="1"/>
  <c r="AA289" i="1"/>
  <c r="AE289" i="1"/>
  <c r="AI289" i="1"/>
  <c r="AM289" i="1"/>
  <c r="AQ289" i="1"/>
  <c r="AU289" i="1"/>
  <c r="AY289" i="1"/>
  <c r="BC289" i="1"/>
  <c r="E290" i="1"/>
  <c r="I290" i="1"/>
  <c r="M290" i="1"/>
  <c r="Q290" i="1"/>
  <c r="U290" i="1"/>
  <c r="Y290" i="1"/>
  <c r="AC290" i="1"/>
  <c r="AG290" i="1"/>
  <c r="AK290" i="1"/>
  <c r="AO290" i="1"/>
  <c r="AS290" i="1"/>
  <c r="AW290" i="1"/>
  <c r="BA290" i="1"/>
  <c r="C291" i="1"/>
  <c r="H291" i="1"/>
  <c r="L291" i="1"/>
  <c r="P291" i="1"/>
  <c r="T291" i="1"/>
  <c r="X291" i="1"/>
  <c r="AB291" i="1"/>
  <c r="AF291" i="1"/>
  <c r="AJ291" i="1"/>
  <c r="AN291" i="1"/>
  <c r="AR291" i="1"/>
  <c r="AV291" i="1"/>
  <c r="AZ291" i="1"/>
  <c r="BD291" i="1"/>
  <c r="F292" i="1"/>
  <c r="J292" i="1"/>
  <c r="N292" i="1"/>
  <c r="R292" i="1"/>
  <c r="V292" i="1"/>
  <c r="Z292" i="1"/>
  <c r="AD292" i="1"/>
  <c r="AH292" i="1"/>
  <c r="AL292" i="1"/>
  <c r="AP292" i="1"/>
  <c r="AT292" i="1"/>
  <c r="AX292" i="1"/>
  <c r="BB292" i="1"/>
  <c r="D293" i="1"/>
  <c r="H293" i="1"/>
  <c r="L293" i="1"/>
  <c r="P293" i="1"/>
  <c r="T293" i="1"/>
  <c r="X293" i="1"/>
  <c r="AB293" i="1"/>
  <c r="AF293" i="1"/>
  <c r="AJ293" i="1"/>
  <c r="AN293" i="1"/>
  <c r="AR293" i="1"/>
  <c r="AV293" i="1"/>
  <c r="AZ293" i="1"/>
  <c r="BD293" i="1"/>
  <c r="F294" i="1"/>
  <c r="J294" i="1"/>
  <c r="N294" i="1"/>
  <c r="R294" i="1"/>
  <c r="V294" i="1"/>
  <c r="Z294" i="1"/>
  <c r="AD294" i="1"/>
  <c r="AH294" i="1"/>
  <c r="AL294" i="1"/>
  <c r="AP294" i="1"/>
  <c r="AT294" i="1"/>
  <c r="AX294" i="1"/>
  <c r="BB294" i="1"/>
  <c r="D296" i="1"/>
  <c r="I296" i="1"/>
  <c r="M296" i="1"/>
  <c r="Q296" i="1"/>
  <c r="Y296" i="1"/>
  <c r="AC296" i="1"/>
  <c r="AK296" i="1"/>
  <c r="AS296" i="1"/>
  <c r="AW296" i="1"/>
  <c r="BA296" i="1"/>
  <c r="K298" i="1"/>
  <c r="W298" i="1"/>
  <c r="AA298" i="1"/>
  <c r="AE298" i="1"/>
  <c r="AI298" i="1"/>
  <c r="AM298" i="1"/>
  <c r="AQ298" i="1"/>
  <c r="BC298" i="1"/>
  <c r="B280" i="1"/>
  <c r="C280" i="1"/>
  <c r="H280" i="1"/>
  <c r="M280" i="1"/>
  <c r="S280" i="1"/>
  <c r="X280" i="1"/>
  <c r="AC280" i="1"/>
  <c r="AI280" i="1"/>
  <c r="AN280" i="1"/>
  <c r="AS280" i="1"/>
  <c r="AY280" i="1"/>
  <c r="BD280" i="1"/>
  <c r="G286" i="1"/>
  <c r="M286" i="1"/>
  <c r="R286" i="1"/>
  <c r="W286" i="1"/>
  <c r="AC286" i="1"/>
  <c r="AH286" i="1"/>
  <c r="AM286" i="1"/>
  <c r="AS286" i="1"/>
  <c r="AX286" i="1"/>
  <c r="BC286" i="1"/>
  <c r="G287" i="1"/>
  <c r="L287" i="1"/>
  <c r="Q287" i="1"/>
  <c r="W287" i="1"/>
  <c r="AB287" i="1"/>
  <c r="AF287" i="1"/>
  <c r="AJ287" i="1"/>
  <c r="AN287" i="1"/>
  <c r="AR287" i="1"/>
  <c r="AV287" i="1"/>
  <c r="AZ287" i="1"/>
  <c r="BD287" i="1"/>
  <c r="F288" i="1"/>
  <c r="J288" i="1"/>
  <c r="N288" i="1"/>
  <c r="R288" i="1"/>
  <c r="V288" i="1"/>
  <c r="Z288" i="1"/>
  <c r="AD288" i="1"/>
  <c r="AH288" i="1"/>
  <c r="AL288" i="1"/>
  <c r="AP288" i="1"/>
  <c r="AT288" i="1"/>
  <c r="AX288" i="1"/>
  <c r="BB288" i="1"/>
  <c r="D289" i="1"/>
  <c r="H289" i="1"/>
  <c r="L289" i="1"/>
  <c r="P289" i="1"/>
  <c r="T289" i="1"/>
  <c r="X289" i="1"/>
  <c r="AB289" i="1"/>
  <c r="AF289" i="1"/>
  <c r="AJ289" i="1"/>
  <c r="AN289" i="1"/>
  <c r="AR289" i="1"/>
  <c r="AV289" i="1"/>
  <c r="AZ289" i="1"/>
  <c r="BD289" i="1"/>
  <c r="F290" i="1"/>
  <c r="J290" i="1"/>
  <c r="N290" i="1"/>
  <c r="R290" i="1"/>
  <c r="V290" i="1"/>
  <c r="Z290" i="1"/>
  <c r="AD290" i="1"/>
  <c r="AH290" i="1"/>
  <c r="AL290" i="1"/>
  <c r="AP290" i="1"/>
  <c r="AT290" i="1"/>
  <c r="AX290" i="1"/>
  <c r="BB290" i="1"/>
  <c r="D291" i="1"/>
  <c r="I291" i="1"/>
  <c r="M291" i="1"/>
  <c r="Q291" i="1"/>
  <c r="U291" i="1"/>
  <c r="Y291" i="1"/>
  <c r="AC291" i="1"/>
  <c r="AG291" i="1"/>
  <c r="AK291" i="1"/>
  <c r="AO291" i="1"/>
  <c r="AS291" i="1"/>
  <c r="AW291" i="1"/>
  <c r="E280" i="1"/>
  <c r="P280" i="1"/>
  <c r="AA280" i="1"/>
  <c r="AK280" i="1"/>
  <c r="AV280" i="1"/>
  <c r="E286" i="1"/>
  <c r="O286" i="1"/>
  <c r="Z286" i="1"/>
  <c r="AK286" i="1"/>
  <c r="AU286" i="1"/>
  <c r="D287" i="1"/>
  <c r="O287" i="1"/>
  <c r="Y287" i="1"/>
  <c r="AH287" i="1"/>
  <c r="AP287" i="1"/>
  <c r="AX287" i="1"/>
  <c r="D288" i="1"/>
  <c r="L288" i="1"/>
  <c r="T288" i="1"/>
  <c r="AB288" i="1"/>
  <c r="AJ288" i="1"/>
  <c r="AR288" i="1"/>
  <c r="AZ288" i="1"/>
  <c r="F289" i="1"/>
  <c r="N289" i="1"/>
  <c r="V289" i="1"/>
  <c r="AD289" i="1"/>
  <c r="AL289" i="1"/>
  <c r="AT289" i="1"/>
  <c r="BB289" i="1"/>
  <c r="H290" i="1"/>
  <c r="P290" i="1"/>
  <c r="X290" i="1"/>
  <c r="AF290" i="1"/>
  <c r="AN290" i="1"/>
  <c r="AV290" i="1"/>
  <c r="BD290" i="1"/>
  <c r="K291" i="1"/>
  <c r="S291" i="1"/>
  <c r="AA291" i="1"/>
  <c r="AI291" i="1"/>
  <c r="AQ291" i="1"/>
  <c r="AY291" i="1"/>
  <c r="C292" i="1"/>
  <c r="H292" i="1"/>
  <c r="M292" i="1"/>
  <c r="S292" i="1"/>
  <c r="X292" i="1"/>
  <c r="AC292" i="1"/>
  <c r="AI292" i="1"/>
  <c r="AN292" i="1"/>
  <c r="AS292" i="1"/>
  <c r="AY292" i="1"/>
  <c r="BD292" i="1"/>
  <c r="G293" i="1"/>
  <c r="M293" i="1"/>
  <c r="R293" i="1"/>
  <c r="W293" i="1"/>
  <c r="AC293" i="1"/>
  <c r="AH293" i="1"/>
  <c r="AM293" i="1"/>
  <c r="AS293" i="1"/>
  <c r="AX293" i="1"/>
  <c r="BC293" i="1"/>
  <c r="G294" i="1"/>
  <c r="L294" i="1"/>
  <c r="Q294" i="1"/>
  <c r="W294" i="1"/>
  <c r="AB294" i="1"/>
  <c r="AG294" i="1"/>
  <c r="AM294" i="1"/>
  <c r="AR294" i="1"/>
  <c r="AW294" i="1"/>
  <c r="BC294" i="1"/>
  <c r="L296" i="1"/>
  <c r="W296" i="1"/>
  <c r="AB296" i="1"/>
  <c r="AR296" i="1"/>
  <c r="H298" i="1"/>
  <c r="X298" i="1"/>
  <c r="AN298" i="1"/>
  <c r="AX298" i="1"/>
  <c r="BD298" i="1"/>
  <c r="I280" i="1"/>
  <c r="T280" i="1"/>
  <c r="AE280" i="1"/>
  <c r="AO280" i="1"/>
  <c r="AZ280" i="1"/>
  <c r="I286" i="1"/>
  <c r="S286" i="1"/>
  <c r="AD286" i="1"/>
  <c r="AO286" i="1"/>
  <c r="AY286" i="1"/>
  <c r="H287" i="1"/>
  <c r="S287" i="1"/>
  <c r="AC287" i="1"/>
  <c r="AK287" i="1"/>
  <c r="AS287" i="1"/>
  <c r="BA287" i="1"/>
  <c r="G288" i="1"/>
  <c r="O288" i="1"/>
  <c r="W288" i="1"/>
  <c r="AE288" i="1"/>
  <c r="AM288" i="1"/>
  <c r="AU288" i="1"/>
  <c r="BC288" i="1"/>
  <c r="I289" i="1"/>
  <c r="Q289" i="1"/>
  <c r="Y289" i="1"/>
  <c r="AG289" i="1"/>
  <c r="AO289" i="1"/>
  <c r="AW289" i="1"/>
  <c r="C290" i="1"/>
  <c r="K290" i="1"/>
  <c r="S290" i="1"/>
  <c r="AA290" i="1"/>
  <c r="AI290" i="1"/>
  <c r="AQ290" i="1"/>
  <c r="AY290" i="1"/>
  <c r="F291" i="1"/>
  <c r="N291" i="1"/>
  <c r="V291" i="1"/>
  <c r="AD291" i="1"/>
  <c r="AL291" i="1"/>
  <c r="AT291" i="1"/>
  <c r="BA291" i="1"/>
  <c r="D292" i="1"/>
  <c r="I292" i="1"/>
  <c r="O292" i="1"/>
  <c r="T292" i="1"/>
  <c r="Y292" i="1"/>
  <c r="AE292" i="1"/>
  <c r="AJ292" i="1"/>
  <c r="AO292" i="1"/>
  <c r="AU292" i="1"/>
  <c r="AZ292" i="1"/>
  <c r="C293" i="1"/>
  <c r="I293" i="1"/>
  <c r="N293" i="1"/>
  <c r="S293" i="1"/>
  <c r="Y293" i="1"/>
  <c r="AD293" i="1"/>
  <c r="AI293" i="1"/>
  <c r="AO293" i="1"/>
  <c r="AT293" i="1"/>
  <c r="AY293" i="1"/>
  <c r="C294" i="1"/>
  <c r="H294" i="1"/>
  <c r="M294" i="1"/>
  <c r="S294" i="1"/>
  <c r="X294" i="1"/>
  <c r="AC294" i="1"/>
  <c r="AI294" i="1"/>
  <c r="AN294" i="1"/>
  <c r="AS294" i="1"/>
  <c r="AY294" i="1"/>
  <c r="BD294" i="1"/>
  <c r="H296" i="1"/>
  <c r="X296" i="1"/>
  <c r="AD296" i="1"/>
  <c r="AI296" i="1"/>
  <c r="AN296" i="1"/>
  <c r="AT296" i="1"/>
  <c r="AY296" i="1"/>
  <c r="BD296" i="1"/>
  <c r="I298" i="1"/>
  <c r="N298" i="1"/>
  <c r="Y298" i="1"/>
  <c r="AD298" i="1"/>
  <c r="AO298" i="1"/>
  <c r="AZ298" i="1"/>
  <c r="O280" i="1"/>
  <c r="AJ280" i="1"/>
  <c r="C286" i="1"/>
  <c r="Y286" i="1"/>
  <c r="AT286" i="1"/>
  <c r="M287" i="1"/>
  <c r="AG287" i="1"/>
  <c r="AW287" i="1"/>
  <c r="K288" i="1"/>
  <c r="AA288" i="1"/>
  <c r="AQ288" i="1"/>
  <c r="E289" i="1"/>
  <c r="U289" i="1"/>
  <c r="AK289" i="1"/>
  <c r="BA289" i="1"/>
  <c r="O290" i="1"/>
  <c r="AE290" i="1"/>
  <c r="AU290" i="1"/>
  <c r="J291" i="1"/>
  <c r="Z291" i="1"/>
  <c r="AP291" i="1"/>
  <c r="BC291" i="1"/>
  <c r="L292" i="1"/>
  <c r="W292" i="1"/>
  <c r="AG292" i="1"/>
  <c r="AR292" i="1"/>
  <c r="BC292" i="1"/>
  <c r="K293" i="1"/>
  <c r="V293" i="1"/>
  <c r="AG293" i="1"/>
  <c r="AQ293" i="1"/>
  <c r="BB293" i="1"/>
  <c r="K294" i="1"/>
  <c r="U294" i="1"/>
  <c r="AF294" i="1"/>
  <c r="AQ294" i="1"/>
  <c r="BA294" i="1"/>
  <c r="K296" i="1"/>
  <c r="V296" i="1"/>
  <c r="AF296" i="1"/>
  <c r="BB296" i="1"/>
  <c r="V298" i="1"/>
  <c r="AG298" i="1"/>
  <c r="BB298" i="1"/>
  <c r="B292" i="1"/>
  <c r="B287" i="1"/>
  <c r="B290" i="1"/>
  <c r="B286" i="1"/>
  <c r="D280" i="1"/>
  <c r="AU280" i="1"/>
  <c r="N286" i="1"/>
  <c r="C287" i="1"/>
  <c r="X287" i="1"/>
  <c r="C288" i="1"/>
  <c r="S288" i="1"/>
  <c r="AY288" i="1"/>
  <c r="M289" i="1"/>
  <c r="AS289" i="1"/>
  <c r="G290" i="1"/>
  <c r="AM290" i="1"/>
  <c r="R291" i="1"/>
  <c r="AH291" i="1"/>
  <c r="G292" i="1"/>
  <c r="Q292" i="1"/>
  <c r="AB292" i="1"/>
  <c r="AW292" i="1"/>
  <c r="Q293" i="1"/>
  <c r="AA293" i="1"/>
  <c r="AW293" i="1"/>
  <c r="E294" i="1"/>
  <c r="AA294" i="1"/>
  <c r="AK294" i="1"/>
  <c r="P296" i="1"/>
  <c r="AL296" i="1"/>
  <c r="AV296" i="1"/>
  <c r="F298" i="1"/>
  <c r="AB298" i="1"/>
  <c r="U280" i="1"/>
  <c r="AQ280" i="1"/>
  <c r="J286" i="1"/>
  <c r="AE286" i="1"/>
  <c r="BA286" i="1"/>
  <c r="T287" i="1"/>
  <c r="AL287" i="1"/>
  <c r="BB287" i="1"/>
  <c r="P288" i="1"/>
  <c r="AF288" i="1"/>
  <c r="AV288" i="1"/>
  <c r="J289" i="1"/>
  <c r="Z289" i="1"/>
  <c r="AP289" i="1"/>
  <c r="D290" i="1"/>
  <c r="T290" i="1"/>
  <c r="AJ290" i="1"/>
  <c r="AZ290" i="1"/>
  <c r="O291" i="1"/>
  <c r="AE291" i="1"/>
  <c r="AU291" i="1"/>
  <c r="E292" i="1"/>
  <c r="P292" i="1"/>
  <c r="AA292" i="1"/>
  <c r="AK292" i="1"/>
  <c r="AV292" i="1"/>
  <c r="E293" i="1"/>
  <c r="O293" i="1"/>
  <c r="Z293" i="1"/>
  <c r="AK293" i="1"/>
  <c r="AU293" i="1"/>
  <c r="D294" i="1"/>
  <c r="O294" i="1"/>
  <c r="Y294" i="1"/>
  <c r="AJ294" i="1"/>
  <c r="AU294" i="1"/>
  <c r="C296" i="1"/>
  <c r="O296" i="1"/>
  <c r="Z296" i="1"/>
  <c r="AJ296" i="1"/>
  <c r="AU296" i="1"/>
  <c r="D298" i="1"/>
  <c r="Z298" i="1"/>
  <c r="Y280" i="1"/>
  <c r="AI286" i="1"/>
  <c r="AO287" i="1"/>
  <c r="AI288" i="1"/>
  <c r="AC289" i="1"/>
  <c r="W290" i="1"/>
  <c r="BC290" i="1"/>
  <c r="AX291" i="1"/>
  <c r="AM292" i="1"/>
  <c r="F293" i="1"/>
  <c r="AL293" i="1"/>
  <c r="P294" i="1"/>
  <c r="AV294" i="1"/>
  <c r="AL298" i="1"/>
  <c r="BA280" i="1"/>
  <c r="AD287" i="1"/>
  <c r="AN288" i="1"/>
  <c r="AX289" i="1"/>
  <c r="G291" i="1"/>
  <c r="K292" i="1"/>
  <c r="BA292" i="1"/>
  <c r="AP293" i="1"/>
  <c r="AE294" i="1"/>
  <c r="T296" i="1"/>
  <c r="AP298" i="1"/>
  <c r="B288" i="1"/>
  <c r="B294" i="1"/>
  <c r="AP286" i="1"/>
  <c r="H288" i="1"/>
  <c r="AB290" i="1"/>
  <c r="AM291" i="1"/>
  <c r="U293" i="1"/>
  <c r="I294" i="1"/>
  <c r="AZ294" i="1"/>
  <c r="B293" i="1"/>
  <c r="AF280" i="1"/>
  <c r="X288" i="1"/>
  <c r="AH289" i="1"/>
  <c r="BB291" i="1"/>
  <c r="AQ292" i="1"/>
  <c r="T294" i="1"/>
  <c r="J296" i="1"/>
  <c r="B289" i="1"/>
  <c r="U286" i="1"/>
  <c r="AT287" i="1"/>
  <c r="BD288" i="1"/>
  <c r="L290" i="1"/>
  <c r="W291" i="1"/>
  <c r="U292" i="1"/>
  <c r="J293" i="1"/>
  <c r="BA293" i="1"/>
  <c r="AO294" i="1"/>
  <c r="J298" i="1"/>
  <c r="BA298" i="1"/>
  <c r="K280" i="1"/>
  <c r="R289" i="1"/>
  <c r="AF292" i="1"/>
  <c r="AP296" i="1"/>
  <c r="I287" i="1"/>
  <c r="AR290" i="1"/>
  <c r="AE293" i="1"/>
  <c r="AZ296" i="1"/>
  <c r="C305" i="1"/>
  <c r="S305" i="1"/>
  <c r="AI305" i="1"/>
  <c r="AY305" i="1"/>
  <c r="P305" i="1"/>
  <c r="AK305" i="1"/>
  <c r="F305" i="1"/>
  <c r="AB305" i="1"/>
  <c r="AW305" i="1"/>
  <c r="AD305" i="1"/>
  <c r="X305" i="1"/>
  <c r="H305" i="1"/>
  <c r="AN305" i="1"/>
  <c r="AJ305" i="1"/>
  <c r="I304" i="1"/>
  <c r="Y304" i="1"/>
  <c r="AO304" i="1"/>
  <c r="F304" i="1"/>
  <c r="AA304" i="1"/>
  <c r="AV304" i="1"/>
  <c r="R304" i="1"/>
  <c r="AM304" i="1"/>
  <c r="J304" i="1"/>
  <c r="AZ304" i="1"/>
  <c r="AI304" i="1"/>
  <c r="AN304" i="1"/>
  <c r="O304" i="1"/>
  <c r="AU304" i="1"/>
  <c r="O303" i="1"/>
  <c r="AE303" i="1"/>
  <c r="AU303" i="1"/>
  <c r="L303" i="1"/>
  <c r="AG303" i="1"/>
  <c r="BB303" i="1"/>
  <c r="X303" i="1"/>
  <c r="AS303" i="1"/>
  <c r="U303" i="1"/>
  <c r="B303" i="1"/>
  <c r="D303" i="1"/>
  <c r="AT303" i="1"/>
  <c r="I303" i="1"/>
  <c r="I302" i="1"/>
  <c r="Y302" i="1"/>
  <c r="AO302" i="1"/>
  <c r="G302" i="1"/>
  <c r="AB302" i="1"/>
  <c r="AX302" i="1"/>
  <c r="N302" i="1"/>
  <c r="AI302" i="1"/>
  <c r="BD302" i="1"/>
  <c r="AQ302" i="1"/>
  <c r="AV302" i="1"/>
  <c r="AJ302" i="1"/>
  <c r="AL302" i="1"/>
  <c r="J302" i="1"/>
  <c r="I306" i="1"/>
  <c r="Y306" i="1"/>
  <c r="AO306" i="1"/>
  <c r="D306" i="1"/>
  <c r="Z306" i="1"/>
  <c r="AU306" i="1"/>
  <c r="P306" i="1"/>
  <c r="AL306" i="1"/>
  <c r="H306" i="1"/>
  <c r="AY306" i="1"/>
  <c r="AH306" i="1"/>
  <c r="AM306" i="1"/>
  <c r="C306" i="1"/>
  <c r="N306" i="1"/>
  <c r="J306" i="1"/>
  <c r="G305" i="1"/>
  <c r="W305" i="1"/>
  <c r="AM305" i="1"/>
  <c r="BC305" i="1"/>
  <c r="U305" i="1"/>
  <c r="AP305" i="1"/>
  <c r="L305" i="1"/>
  <c r="AG305" i="1"/>
  <c r="BB305" i="1"/>
  <c r="AO305" i="1"/>
  <c r="AH305" i="1"/>
  <c r="AC305" i="1"/>
  <c r="Y305" i="1"/>
  <c r="D305" i="1"/>
  <c r="M304" i="1"/>
  <c r="AC304" i="1"/>
  <c r="AS304" i="1"/>
  <c r="K304" i="1"/>
  <c r="AF304" i="1"/>
  <c r="BB304" i="1"/>
  <c r="W304" i="1"/>
  <c r="AR304" i="1"/>
  <c r="T304" i="1"/>
  <c r="C304" i="1"/>
  <c r="AT304" i="1"/>
  <c r="B304" i="1"/>
  <c r="AJ304" i="1"/>
  <c r="AY304" i="1"/>
  <c r="C303" i="1"/>
  <c r="S303" i="1"/>
  <c r="AI303" i="1"/>
  <c r="AY303" i="1"/>
  <c r="Q303" i="1"/>
  <c r="AL303" i="1"/>
  <c r="H303" i="1"/>
  <c r="AC303" i="1"/>
  <c r="AX303" i="1"/>
  <c r="AF303" i="1"/>
  <c r="E303" i="1"/>
  <c r="N303" i="1"/>
  <c r="P303" i="1"/>
  <c r="AD303" i="1"/>
  <c r="M302" i="1"/>
  <c r="AC302" i="1"/>
  <c r="AS302" i="1"/>
  <c r="L302" i="1"/>
  <c r="AH302" i="1"/>
  <c r="BC302" i="1"/>
  <c r="S302" i="1"/>
  <c r="AN302" i="1"/>
  <c r="K302" i="1"/>
  <c r="BB302" i="1"/>
  <c r="D302" i="1"/>
  <c r="AU302" i="1"/>
  <c r="AE302" i="1"/>
  <c r="T302" i="1"/>
  <c r="M306" i="1"/>
  <c r="AC306" i="1"/>
  <c r="AS306" i="1"/>
  <c r="AE306" i="1"/>
  <c r="AZ306" i="1"/>
  <c r="AQ306" i="1"/>
  <c r="K305" i="1"/>
  <c r="AA305" i="1"/>
  <c r="AQ305" i="1"/>
  <c r="E305" i="1"/>
  <c r="Z305" i="1"/>
  <c r="AV305" i="1"/>
  <c r="Q305" i="1"/>
  <c r="AL305" i="1"/>
  <c r="I305" i="1"/>
  <c r="AZ305" i="1"/>
  <c r="AS305" i="1"/>
  <c r="AX305" i="1"/>
  <c r="AT305" i="1"/>
  <c r="B305" i="1"/>
  <c r="Q304" i="1"/>
  <c r="AG304" i="1"/>
  <c r="AW304" i="1"/>
  <c r="P304" i="1"/>
  <c r="AL304" i="1"/>
  <c r="G304" i="1"/>
  <c r="AB304" i="1"/>
  <c r="AX304" i="1"/>
  <c r="AE304" i="1"/>
  <c r="N304" i="1"/>
  <c r="BD304" i="1"/>
  <c r="H304" i="1"/>
  <c r="D304" i="1"/>
  <c r="G303" i="1"/>
  <c r="W303" i="1"/>
  <c r="AM303" i="1"/>
  <c r="BC303" i="1"/>
  <c r="V303" i="1"/>
  <c r="AR303" i="1"/>
  <c r="M303" i="1"/>
  <c r="AH303" i="1"/>
  <c r="BD303" i="1"/>
  <c r="AP303" i="1"/>
  <c r="Z303" i="1"/>
  <c r="Y303" i="1"/>
  <c r="T303" i="1"/>
  <c r="AO303" i="1"/>
  <c r="Q302" i="1"/>
  <c r="AG302" i="1"/>
  <c r="AW302" i="1"/>
  <c r="R302" i="1"/>
  <c r="AM302" i="1"/>
  <c r="C302" i="1"/>
  <c r="X302" i="1"/>
  <c r="AT302" i="1"/>
  <c r="V302" i="1"/>
  <c r="F302" i="1"/>
  <c r="O302" i="1"/>
  <c r="B302" i="1"/>
  <c r="AZ302" i="1"/>
  <c r="Q306" i="1"/>
  <c r="AG306" i="1"/>
  <c r="AW306" i="1"/>
  <c r="O306" i="1"/>
  <c r="AJ306" i="1"/>
  <c r="F306" i="1"/>
  <c r="AA306" i="1"/>
  <c r="AV306" i="1"/>
  <c r="AD306" i="1"/>
  <c r="L306" i="1"/>
  <c r="BC306" i="1"/>
  <c r="AX306" i="1"/>
  <c r="AT306" i="1"/>
  <c r="O305" i="1"/>
  <c r="AE305" i="1"/>
  <c r="AU305" i="1"/>
  <c r="J305" i="1"/>
  <c r="AF305" i="1"/>
  <c r="BA305" i="1"/>
  <c r="V305" i="1"/>
  <c r="AR305" i="1"/>
  <c r="T305" i="1"/>
  <c r="M305" i="1"/>
  <c r="BD305" i="1"/>
  <c r="R305" i="1"/>
  <c r="N305" i="1"/>
  <c r="E304" i="1"/>
  <c r="U304" i="1"/>
  <c r="AK304" i="1"/>
  <c r="BA304" i="1"/>
  <c r="V304" i="1"/>
  <c r="AQ304" i="1"/>
  <c r="L304" i="1"/>
  <c r="AH304" i="1"/>
  <c r="BC304" i="1"/>
  <c r="AP304" i="1"/>
  <c r="X304" i="1"/>
  <c r="S304" i="1"/>
  <c r="AD304" i="1"/>
  <c r="Z304" i="1"/>
  <c r="K303" i="1"/>
  <c r="AA303" i="1"/>
  <c r="AQ303" i="1"/>
  <c r="F303" i="1"/>
  <c r="AB303" i="1"/>
  <c r="AW303" i="1"/>
  <c r="R303" i="1"/>
  <c r="AN303" i="1"/>
  <c r="J303" i="1"/>
  <c r="BA303" i="1"/>
  <c r="AK303" i="1"/>
  <c r="AJ303" i="1"/>
  <c r="AZ303" i="1"/>
  <c r="AV303" i="1"/>
  <c r="H302" i="1"/>
  <c r="AN306" i="1"/>
  <c r="BA302" i="1"/>
  <c r="AD302" i="1"/>
  <c r="Z302" i="1"/>
  <c r="E306" i="1"/>
  <c r="T306" i="1"/>
  <c r="AF306" i="1"/>
  <c r="B306" i="1"/>
  <c r="AB306" i="1"/>
  <c r="BD306" i="1"/>
  <c r="AK302" i="1"/>
  <c r="AA302" i="1"/>
  <c r="BA306" i="1"/>
  <c r="V306" i="1"/>
  <c r="R306" i="1"/>
  <c r="G306" i="1"/>
  <c r="E302" i="1"/>
  <c r="W302" i="1"/>
  <c r="AY302" i="1"/>
  <c r="P302" i="1"/>
  <c r="U306" i="1"/>
  <c r="AP306" i="1"/>
  <c r="BB306" i="1"/>
  <c r="W306" i="1"/>
  <c r="AI306" i="1"/>
  <c r="U302" i="1"/>
  <c r="AR302" i="1"/>
  <c r="AF302" i="1"/>
  <c r="AP302" i="1"/>
  <c r="AK306" i="1"/>
  <c r="K306" i="1"/>
  <c r="S306" i="1"/>
  <c r="AR306" i="1"/>
  <c r="X306" i="1"/>
  <c r="B291" i="1"/>
  <c r="V282" i="1"/>
  <c r="H282" i="1"/>
  <c r="AP244" i="1"/>
  <c r="AH244" i="1"/>
  <c r="AN282" i="1"/>
  <c r="AN244" i="1"/>
  <c r="X282" i="1"/>
  <c r="X244" i="1"/>
  <c r="AD282" i="1"/>
  <c r="AD244" i="1"/>
  <c r="AL282" i="1"/>
  <c r="E263" i="1"/>
  <c r="E260" i="1" s="1"/>
  <c r="E291" i="1"/>
  <c r="B263" i="1"/>
  <c r="B260" i="1" s="1"/>
  <c r="B25" i="1" s="1"/>
  <c r="BE253" i="1"/>
  <c r="P244" i="1" l="1"/>
  <c r="AJ298" i="1"/>
  <c r="T244" i="1"/>
  <c r="AR282" i="1"/>
  <c r="U298" i="1"/>
  <c r="P298" i="1"/>
  <c r="AV282" i="1"/>
  <c r="AS282" i="1"/>
  <c r="AY282" i="1"/>
  <c r="AC244" i="1"/>
  <c r="L282" i="1"/>
  <c r="R282" i="1"/>
  <c r="AC298" i="1"/>
  <c r="AK244" i="1"/>
  <c r="AW244" i="1"/>
  <c r="M244" i="1"/>
  <c r="O282" i="1"/>
  <c r="AV298" i="1"/>
  <c r="L298" i="1"/>
  <c r="Q244" i="1"/>
  <c r="U244" i="1"/>
  <c r="AJ282" i="1"/>
  <c r="AF282" i="1"/>
  <c r="AU282" i="1"/>
  <c r="AK298" i="1"/>
  <c r="AR298" i="1"/>
  <c r="AT298" i="1"/>
  <c r="R298" i="1"/>
  <c r="AY298" i="1"/>
  <c r="S298" i="1"/>
  <c r="Q298" i="1"/>
  <c r="AS298" i="1"/>
  <c r="AT244" i="1"/>
  <c r="AX244" i="1"/>
  <c r="BC282" i="1"/>
  <c r="AF298" i="1"/>
  <c r="AW298" i="1"/>
  <c r="T298" i="1"/>
  <c r="AH298" i="1"/>
  <c r="M298" i="1"/>
  <c r="AU298" i="1"/>
  <c r="O298" i="1"/>
  <c r="I282" i="1"/>
  <c r="BB244" i="1"/>
  <c r="BA244" i="1"/>
  <c r="AB244" i="1"/>
  <c r="Y282" i="1"/>
  <c r="S282" i="1"/>
  <c r="AI282" i="1"/>
  <c r="BD282" i="1"/>
  <c r="C298" i="1"/>
  <c r="G298" i="1"/>
  <c r="C282" i="1"/>
  <c r="C244" i="1"/>
  <c r="J244" i="1"/>
  <c r="AG244" i="1"/>
  <c r="Z244" i="1"/>
  <c r="K282" i="1"/>
  <c r="AO244" i="1"/>
  <c r="G244" i="1"/>
  <c r="AZ244" i="1"/>
  <c r="BE295" i="1"/>
  <c r="D244" i="1"/>
  <c r="N282" i="1"/>
  <c r="W282" i="1"/>
  <c r="AE282" i="1"/>
  <c r="AM282" i="1"/>
  <c r="AQ282" i="1"/>
  <c r="AA282" i="1"/>
  <c r="F282" i="1"/>
  <c r="E25" i="1"/>
  <c r="E298" i="1"/>
  <c r="B282" i="1"/>
  <c r="B244" i="1"/>
  <c r="BE305" i="1"/>
  <c r="BE304" i="1"/>
  <c r="BE302" i="1"/>
  <c r="BE306" i="1"/>
  <c r="BE303" i="1"/>
  <c r="H24" i="1"/>
  <c r="H297" i="1" s="1"/>
  <c r="I24" i="1"/>
  <c r="I297" i="1" s="1"/>
  <c r="J24" i="1"/>
  <c r="J297" i="1" s="1"/>
  <c r="K24" i="1"/>
  <c r="K297" i="1" s="1"/>
  <c r="L24" i="1"/>
  <c r="L297" i="1" s="1"/>
  <c r="M24" i="1"/>
  <c r="M297" i="1" s="1"/>
  <c r="N24" i="1"/>
  <c r="N297" i="1" s="1"/>
  <c r="O24" i="1"/>
  <c r="O297" i="1" s="1"/>
  <c r="P24" i="1"/>
  <c r="P297" i="1" s="1"/>
  <c r="Q24" i="1"/>
  <c r="Q297" i="1" s="1"/>
  <c r="R24" i="1"/>
  <c r="R297" i="1" s="1"/>
  <c r="S24" i="1"/>
  <c r="S297" i="1" s="1"/>
  <c r="T24" i="1"/>
  <c r="T297" i="1" s="1"/>
  <c r="U24" i="1"/>
  <c r="U297" i="1" s="1"/>
  <c r="V24" i="1"/>
  <c r="V297" i="1" s="1"/>
  <c r="W24" i="1"/>
  <c r="W297" i="1" s="1"/>
  <c r="X24" i="1"/>
  <c r="X297" i="1" s="1"/>
  <c r="Y24" i="1"/>
  <c r="Y297" i="1" s="1"/>
  <c r="Z24" i="1"/>
  <c r="Z297" i="1" s="1"/>
  <c r="AA24" i="1"/>
  <c r="AA297" i="1" s="1"/>
  <c r="AB24" i="1"/>
  <c r="AB297" i="1" s="1"/>
  <c r="AC24" i="1"/>
  <c r="AC297" i="1" s="1"/>
  <c r="AD24" i="1"/>
  <c r="AD297" i="1" s="1"/>
  <c r="AE24" i="1"/>
  <c r="AE297" i="1" s="1"/>
  <c r="AF24" i="1"/>
  <c r="AF297" i="1" s="1"/>
  <c r="AG24" i="1"/>
  <c r="AG297" i="1" s="1"/>
  <c r="AH24" i="1"/>
  <c r="AH297" i="1" s="1"/>
  <c r="AI24" i="1"/>
  <c r="AI297" i="1" s="1"/>
  <c r="AJ24" i="1"/>
  <c r="AJ297" i="1" s="1"/>
  <c r="AK24" i="1"/>
  <c r="AK297" i="1" s="1"/>
  <c r="AL24" i="1"/>
  <c r="AL297" i="1" s="1"/>
  <c r="AM24" i="1"/>
  <c r="AM297" i="1" s="1"/>
  <c r="AN24" i="1"/>
  <c r="AN297" i="1" s="1"/>
  <c r="AO24" i="1"/>
  <c r="AO297" i="1" s="1"/>
  <c r="AP24" i="1"/>
  <c r="AP297" i="1" s="1"/>
  <c r="AQ24" i="1"/>
  <c r="AQ297" i="1" s="1"/>
  <c r="AR24" i="1"/>
  <c r="AR297" i="1" s="1"/>
  <c r="AS24" i="1"/>
  <c r="AS297" i="1" s="1"/>
  <c r="AT24" i="1"/>
  <c r="AT297" i="1" s="1"/>
  <c r="AU24" i="1"/>
  <c r="AU297" i="1" s="1"/>
  <c r="AV24" i="1"/>
  <c r="AV297" i="1" s="1"/>
  <c r="AW24" i="1"/>
  <c r="AW297" i="1" s="1"/>
  <c r="AX24" i="1"/>
  <c r="AX297" i="1" s="1"/>
  <c r="AY24" i="1"/>
  <c r="AY297" i="1" s="1"/>
  <c r="AZ24" i="1"/>
  <c r="AZ297" i="1" s="1"/>
  <c r="BA24" i="1"/>
  <c r="BA297" i="1" s="1"/>
  <c r="BB24" i="1"/>
  <c r="BB297" i="1" s="1"/>
  <c r="BC24" i="1"/>
  <c r="BC297" i="1" s="1"/>
  <c r="AW243" i="1" l="1"/>
  <c r="AW26" i="1"/>
  <c r="AW28" i="1"/>
  <c r="AW27" i="1"/>
  <c r="AW29" i="1"/>
  <c r="AS243" i="1"/>
  <c r="AS26" i="1"/>
  <c r="AS28" i="1"/>
  <c r="AS27" i="1"/>
  <c r="AS29" i="1"/>
  <c r="AO243" i="1"/>
  <c r="AO26" i="1"/>
  <c r="AO28" i="1"/>
  <c r="AO27" i="1"/>
  <c r="AO29" i="1"/>
  <c r="AK243" i="1"/>
  <c r="AK26" i="1"/>
  <c r="AK28" i="1"/>
  <c r="AK27" i="1"/>
  <c r="AK29" i="1"/>
  <c r="AG243" i="1"/>
  <c r="AG26" i="1"/>
  <c r="AG28" i="1"/>
  <c r="AG27" i="1"/>
  <c r="AG29" i="1"/>
  <c r="AC243" i="1"/>
  <c r="AC26" i="1"/>
  <c r="AC28" i="1"/>
  <c r="AC27" i="1"/>
  <c r="AC29" i="1"/>
  <c r="Y243" i="1"/>
  <c r="Y26" i="1"/>
  <c r="Y28" i="1"/>
  <c r="Y27" i="1"/>
  <c r="Y29" i="1"/>
  <c r="U243" i="1"/>
  <c r="U26" i="1"/>
  <c r="U28" i="1"/>
  <c r="U27" i="1"/>
  <c r="U29" i="1"/>
  <c r="Q243" i="1"/>
  <c r="Q26" i="1"/>
  <c r="Q28" i="1"/>
  <c r="Q27" i="1"/>
  <c r="Q29" i="1"/>
  <c r="M243" i="1"/>
  <c r="M26" i="1"/>
  <c r="M28" i="1"/>
  <c r="M27" i="1"/>
  <c r="M29" i="1"/>
  <c r="I243" i="1"/>
  <c r="I26" i="1"/>
  <c r="I28" i="1"/>
  <c r="I27" i="1"/>
  <c r="I29" i="1"/>
  <c r="AZ243" i="1"/>
  <c r="AZ29" i="1"/>
  <c r="AZ27" i="1"/>
  <c r="AZ26" i="1"/>
  <c r="AZ28" i="1"/>
  <c r="AV243" i="1"/>
  <c r="AV29" i="1"/>
  <c r="AV27" i="1"/>
  <c r="AV26" i="1"/>
  <c r="AV28" i="1"/>
  <c r="AR243" i="1"/>
  <c r="AR29" i="1"/>
  <c r="AR27" i="1"/>
  <c r="AR26" i="1"/>
  <c r="AR28" i="1"/>
  <c r="AN243" i="1"/>
  <c r="AN29" i="1"/>
  <c r="AN27" i="1"/>
  <c r="AN26" i="1"/>
  <c r="AN28" i="1"/>
  <c r="AJ243" i="1"/>
  <c r="AJ29" i="1"/>
  <c r="AJ27" i="1"/>
  <c r="AJ26" i="1"/>
  <c r="AJ28" i="1"/>
  <c r="AF243" i="1"/>
  <c r="AF29" i="1"/>
  <c r="AF27" i="1"/>
  <c r="AF26" i="1"/>
  <c r="AF28" i="1"/>
  <c r="AB243" i="1"/>
  <c r="AB29" i="1"/>
  <c r="AB27" i="1"/>
  <c r="AB26" i="1"/>
  <c r="AB28" i="1"/>
  <c r="X243" i="1"/>
  <c r="X29" i="1"/>
  <c r="X27" i="1"/>
  <c r="X26" i="1"/>
  <c r="X28" i="1"/>
  <c r="T243" i="1"/>
  <c r="T29" i="1"/>
  <c r="T27" i="1"/>
  <c r="T26" i="1"/>
  <c r="T28" i="1"/>
  <c r="P243" i="1"/>
  <c r="P29" i="1"/>
  <c r="P27" i="1"/>
  <c r="P26" i="1"/>
  <c r="P28" i="1"/>
  <c r="L243" i="1"/>
  <c r="L29" i="1"/>
  <c r="L27" i="1"/>
  <c r="L26" i="1"/>
  <c r="L28" i="1"/>
  <c r="BA243" i="1"/>
  <c r="BA26" i="1"/>
  <c r="BA28" i="1"/>
  <c r="BA27" i="1"/>
  <c r="BA29" i="1"/>
  <c r="BC243" i="1"/>
  <c r="BC28" i="1"/>
  <c r="BC27" i="1"/>
  <c r="BC26" i="1"/>
  <c r="BC29" i="1"/>
  <c r="AY243" i="1"/>
  <c r="AY28" i="1"/>
  <c r="AY27" i="1"/>
  <c r="AY26" i="1"/>
  <c r="AY29" i="1"/>
  <c r="AU243" i="1"/>
  <c r="AU28" i="1"/>
  <c r="AU27" i="1"/>
  <c r="AU26" i="1"/>
  <c r="AU29" i="1"/>
  <c r="AQ243" i="1"/>
  <c r="AQ28" i="1"/>
  <c r="AQ27" i="1"/>
  <c r="AQ26" i="1"/>
  <c r="AQ29" i="1"/>
  <c r="AM243" i="1"/>
  <c r="AM28" i="1"/>
  <c r="AM27" i="1"/>
  <c r="AM26" i="1"/>
  <c r="AM29" i="1"/>
  <c r="AI243" i="1"/>
  <c r="AI28" i="1"/>
  <c r="AI27" i="1"/>
  <c r="AI26" i="1"/>
  <c r="AI29" i="1"/>
  <c r="AE243" i="1"/>
  <c r="AE28" i="1"/>
  <c r="AE27" i="1"/>
  <c r="AE26" i="1"/>
  <c r="AE29" i="1"/>
  <c r="AA243" i="1"/>
  <c r="AA28" i="1"/>
  <c r="AA27" i="1"/>
  <c r="AA26" i="1"/>
  <c r="AA29" i="1"/>
  <c r="W243" i="1"/>
  <c r="W28" i="1"/>
  <c r="W27" i="1"/>
  <c r="W26" i="1"/>
  <c r="W29" i="1"/>
  <c r="S243" i="1"/>
  <c r="S28" i="1"/>
  <c r="S27" i="1"/>
  <c r="S26" i="1"/>
  <c r="S29" i="1"/>
  <c r="O243" i="1"/>
  <c r="O28" i="1"/>
  <c r="O27" i="1"/>
  <c r="O26" i="1"/>
  <c r="O29" i="1"/>
  <c r="K243" i="1"/>
  <c r="K28" i="1"/>
  <c r="K27" i="1"/>
  <c r="K26" i="1"/>
  <c r="K29" i="1"/>
  <c r="BB243" i="1"/>
  <c r="BB27" i="1"/>
  <c r="BB26" i="1"/>
  <c r="BB29" i="1"/>
  <c r="BB28" i="1"/>
  <c r="AX243" i="1"/>
  <c r="AX27" i="1"/>
  <c r="AX26" i="1"/>
  <c r="AX29" i="1"/>
  <c r="AX28" i="1"/>
  <c r="AT243" i="1"/>
  <c r="AT27" i="1"/>
  <c r="AT26" i="1"/>
  <c r="AT29" i="1"/>
  <c r="AT28" i="1"/>
  <c r="AP243" i="1"/>
  <c r="AP27" i="1"/>
  <c r="AP26" i="1"/>
  <c r="AP29" i="1"/>
  <c r="AP28" i="1"/>
  <c r="AL243" i="1"/>
  <c r="AL27" i="1"/>
  <c r="AL26" i="1"/>
  <c r="AL29" i="1"/>
  <c r="AL28" i="1"/>
  <c r="AH243" i="1"/>
  <c r="AH27" i="1"/>
  <c r="AH26" i="1"/>
  <c r="AH29" i="1"/>
  <c r="AH28" i="1"/>
  <c r="AD243" i="1"/>
  <c r="AD27" i="1"/>
  <c r="AD26" i="1"/>
  <c r="AD29" i="1"/>
  <c r="AD28" i="1"/>
  <c r="Z243" i="1"/>
  <c r="Z27" i="1"/>
  <c r="Z26" i="1"/>
  <c r="Z29" i="1"/>
  <c r="Z28" i="1"/>
  <c r="V243" i="1"/>
  <c r="V27" i="1"/>
  <c r="V26" i="1"/>
  <c r="V29" i="1"/>
  <c r="V28" i="1"/>
  <c r="R243" i="1"/>
  <c r="R27" i="1"/>
  <c r="R26" i="1"/>
  <c r="R29" i="1"/>
  <c r="R28" i="1"/>
  <c r="N243" i="1"/>
  <c r="N27" i="1"/>
  <c r="N26" i="1"/>
  <c r="N29" i="1"/>
  <c r="N28" i="1"/>
  <c r="J243" i="1"/>
  <c r="J27" i="1"/>
  <c r="J26" i="1"/>
  <c r="J29" i="1"/>
  <c r="J28" i="1"/>
  <c r="H243" i="1"/>
  <c r="H26" i="1"/>
  <c r="H27" i="1"/>
  <c r="H28" i="1"/>
  <c r="H29" i="1"/>
  <c r="E282" i="1"/>
  <c r="E244" i="1"/>
  <c r="AS281" i="1"/>
  <c r="AS283" i="1"/>
  <c r="AK281" i="1"/>
  <c r="AK283" i="1"/>
  <c r="AC281" i="1"/>
  <c r="AC283" i="1"/>
  <c r="U281" i="1"/>
  <c r="U283" i="1"/>
  <c r="M281" i="1"/>
  <c r="M283" i="1"/>
  <c r="AZ281" i="1"/>
  <c r="AZ283" i="1"/>
  <c r="AR281" i="1"/>
  <c r="AR283" i="1"/>
  <c r="AJ281" i="1"/>
  <c r="AJ283" i="1"/>
  <c r="AF281" i="1"/>
  <c r="AF283" i="1"/>
  <c r="X281" i="1"/>
  <c r="X283" i="1"/>
  <c r="T281" i="1"/>
  <c r="T283" i="1"/>
  <c r="P281" i="1"/>
  <c r="P283" i="1"/>
  <c r="L281" i="1"/>
  <c r="L283" i="1"/>
  <c r="BC281" i="1"/>
  <c r="BC283" i="1"/>
  <c r="AY283" i="1"/>
  <c r="AY281" i="1"/>
  <c r="AU281" i="1"/>
  <c r="AU283" i="1"/>
  <c r="AQ283" i="1"/>
  <c r="AQ281" i="1"/>
  <c r="AM281" i="1"/>
  <c r="AM283" i="1"/>
  <c r="AI283" i="1"/>
  <c r="AI281" i="1"/>
  <c r="AE281" i="1"/>
  <c r="AE283" i="1"/>
  <c r="AA283" i="1"/>
  <c r="AA281" i="1"/>
  <c r="W281" i="1"/>
  <c r="W283" i="1"/>
  <c r="S281" i="1"/>
  <c r="S283" i="1"/>
  <c r="O281" i="1"/>
  <c r="O283" i="1"/>
  <c r="K281" i="1"/>
  <c r="K283" i="1"/>
  <c r="BA281" i="1"/>
  <c r="BA283" i="1"/>
  <c r="AW281" i="1"/>
  <c r="AW283" i="1"/>
  <c r="AO281" i="1"/>
  <c r="AO283" i="1"/>
  <c r="AG281" i="1"/>
  <c r="AG283" i="1"/>
  <c r="Y281" i="1"/>
  <c r="Y283" i="1"/>
  <c r="Q281" i="1"/>
  <c r="Q283" i="1"/>
  <c r="I281" i="1"/>
  <c r="I283" i="1"/>
  <c r="AV281" i="1"/>
  <c r="AV283" i="1"/>
  <c r="AN281" i="1"/>
  <c r="AN283" i="1"/>
  <c r="AB281" i="1"/>
  <c r="AB283" i="1"/>
  <c r="H281" i="1"/>
  <c r="H283" i="1"/>
  <c r="BB283" i="1"/>
  <c r="BB281" i="1"/>
  <c r="AX281" i="1"/>
  <c r="AX283" i="1"/>
  <c r="AT281" i="1"/>
  <c r="AT283" i="1"/>
  <c r="AP281" i="1"/>
  <c r="AP283" i="1"/>
  <c r="AL281" i="1"/>
  <c r="AL283" i="1"/>
  <c r="AH281" i="1"/>
  <c r="AH283" i="1"/>
  <c r="AD281" i="1"/>
  <c r="AD283" i="1"/>
  <c r="Z281" i="1"/>
  <c r="Z283" i="1"/>
  <c r="V281" i="1"/>
  <c r="V283" i="1"/>
  <c r="R281" i="1"/>
  <c r="R283" i="1"/>
  <c r="N281" i="1"/>
  <c r="N283" i="1"/>
  <c r="J281" i="1"/>
  <c r="J283" i="1"/>
  <c r="BB132" i="1"/>
  <c r="BB131" i="1"/>
  <c r="BB133" i="1"/>
  <c r="AX131" i="1"/>
  <c r="AX133" i="1"/>
  <c r="AX132" i="1"/>
  <c r="AT132" i="1"/>
  <c r="AT131" i="1"/>
  <c r="AT133" i="1"/>
  <c r="AP131" i="1"/>
  <c r="AP133" i="1"/>
  <c r="AP132" i="1"/>
  <c r="AL132" i="1"/>
  <c r="AL131" i="1"/>
  <c r="AL133" i="1"/>
  <c r="AH131" i="1"/>
  <c r="AH133" i="1"/>
  <c r="AH132" i="1"/>
  <c r="AD132" i="1"/>
  <c r="AD131" i="1"/>
  <c r="AD133" i="1"/>
  <c r="Z131" i="1"/>
  <c r="Z133" i="1"/>
  <c r="Z132" i="1"/>
  <c r="V132" i="1"/>
  <c r="V131" i="1"/>
  <c r="V133" i="1"/>
  <c r="R131" i="1"/>
  <c r="R133" i="1"/>
  <c r="R132" i="1"/>
  <c r="N132" i="1"/>
  <c r="N131" i="1"/>
  <c r="N133" i="1"/>
  <c r="J131" i="1"/>
  <c r="J133" i="1"/>
  <c r="J132" i="1"/>
  <c r="AH259" i="1"/>
  <c r="AH245" i="1" s="1"/>
  <c r="BA131" i="1"/>
  <c r="BA132" i="1"/>
  <c r="BA133" i="1"/>
  <c r="AW131" i="1"/>
  <c r="AW132" i="1"/>
  <c r="AW133" i="1"/>
  <c r="AS131" i="1"/>
  <c r="AS132" i="1"/>
  <c r="AS133" i="1"/>
  <c r="AO131" i="1"/>
  <c r="AO132" i="1"/>
  <c r="AO133" i="1"/>
  <c r="AK131" i="1"/>
  <c r="AK132" i="1"/>
  <c r="AK133" i="1"/>
  <c r="AG131" i="1"/>
  <c r="AG132" i="1"/>
  <c r="AG133" i="1"/>
  <c r="AC131" i="1"/>
  <c r="AC132" i="1"/>
  <c r="AC133" i="1"/>
  <c r="Y131" i="1"/>
  <c r="Y132" i="1"/>
  <c r="Y133" i="1"/>
  <c r="U131" i="1"/>
  <c r="U132" i="1"/>
  <c r="U133" i="1"/>
  <c r="Q131" i="1"/>
  <c r="Q132" i="1"/>
  <c r="Q133" i="1"/>
  <c r="M131" i="1"/>
  <c r="M132" i="1"/>
  <c r="M133" i="1"/>
  <c r="I131" i="1"/>
  <c r="I132" i="1"/>
  <c r="I133" i="1"/>
  <c r="AZ131" i="1"/>
  <c r="AZ133" i="1"/>
  <c r="AZ132" i="1"/>
  <c r="AV132" i="1"/>
  <c r="AV131" i="1"/>
  <c r="AV133" i="1"/>
  <c r="AR131" i="1"/>
  <c r="AR133" i="1"/>
  <c r="AR132" i="1"/>
  <c r="AN132" i="1"/>
  <c r="AN131" i="1"/>
  <c r="AN133" i="1"/>
  <c r="AJ131" i="1"/>
  <c r="AJ133" i="1"/>
  <c r="AJ132" i="1"/>
  <c r="AF132" i="1"/>
  <c r="AF131" i="1"/>
  <c r="AF133" i="1"/>
  <c r="AB131" i="1"/>
  <c r="AB133" i="1"/>
  <c r="AB132" i="1"/>
  <c r="X132" i="1"/>
  <c r="X131" i="1"/>
  <c r="X133" i="1"/>
  <c r="T131" i="1"/>
  <c r="T133" i="1"/>
  <c r="T132" i="1"/>
  <c r="P132" i="1"/>
  <c r="P131" i="1"/>
  <c r="P133" i="1"/>
  <c r="L131" i="1"/>
  <c r="L133" i="1"/>
  <c r="L132" i="1"/>
  <c r="H132" i="1"/>
  <c r="H131" i="1"/>
  <c r="H133" i="1"/>
  <c r="BC131" i="1"/>
  <c r="BC132" i="1"/>
  <c r="BC133" i="1"/>
  <c r="AY131" i="1"/>
  <c r="AY132" i="1"/>
  <c r="AY133" i="1"/>
  <c r="AU131" i="1"/>
  <c r="AU132" i="1"/>
  <c r="AU133" i="1"/>
  <c r="AQ131" i="1"/>
  <c r="AQ132" i="1"/>
  <c r="AQ133" i="1"/>
  <c r="AM131" i="1"/>
  <c r="AM132" i="1"/>
  <c r="AM133" i="1"/>
  <c r="AI131" i="1"/>
  <c r="AI132" i="1"/>
  <c r="AI133" i="1"/>
  <c r="AE131" i="1"/>
  <c r="AE132" i="1"/>
  <c r="AE133" i="1"/>
  <c r="AA131" i="1"/>
  <c r="AA132" i="1"/>
  <c r="AA133" i="1"/>
  <c r="W131" i="1"/>
  <c r="W132" i="1"/>
  <c r="W133" i="1"/>
  <c r="S131" i="1"/>
  <c r="S132" i="1"/>
  <c r="S133" i="1"/>
  <c r="O131" i="1"/>
  <c r="O132" i="1"/>
  <c r="O133" i="1"/>
  <c r="K131" i="1"/>
  <c r="K132" i="1"/>
  <c r="K133" i="1"/>
  <c r="BE248" i="1"/>
  <c r="BE286" i="1"/>
  <c r="BE252" i="1"/>
  <c r="BE242" i="1"/>
  <c r="BF257" i="1" s="1"/>
  <c r="C88" i="3" s="1"/>
  <c r="K73" i="3" s="1"/>
  <c r="BE280" i="1"/>
  <c r="BF295" i="1" s="1"/>
  <c r="C402" i="3" s="1"/>
  <c r="K387" i="3" s="1"/>
  <c r="BE255" i="1"/>
  <c r="BE293" i="1"/>
  <c r="BE250" i="1"/>
  <c r="BE254" i="1"/>
  <c r="BE292" i="1"/>
  <c r="BE249" i="1"/>
  <c r="BE287" i="1"/>
  <c r="BE256" i="1"/>
  <c r="BE251" i="1"/>
  <c r="BE289" i="1"/>
  <c r="AD259" i="1"/>
  <c r="AD245" i="1" s="1"/>
  <c r="Z259" i="1"/>
  <c r="Z245" i="1" s="1"/>
  <c r="BC259" i="1"/>
  <c r="BC245" i="1" s="1"/>
  <c r="BB259" i="1"/>
  <c r="BB245" i="1" s="1"/>
  <c r="R259" i="1"/>
  <c r="R245" i="1" s="1"/>
  <c r="AX259" i="1"/>
  <c r="AX245" i="1" s="1"/>
  <c r="AT259" i="1"/>
  <c r="AT245" i="1" s="1"/>
  <c r="AP259" i="1"/>
  <c r="AP245" i="1" s="1"/>
  <c r="AL259" i="1"/>
  <c r="AL245" i="1" s="1"/>
  <c r="V259" i="1"/>
  <c r="V245" i="1" s="1"/>
  <c r="N259" i="1"/>
  <c r="N245" i="1" s="1"/>
  <c r="W259" i="1"/>
  <c r="W245" i="1" s="1"/>
  <c r="J259" i="1"/>
  <c r="J245" i="1" s="1"/>
  <c r="F259" i="1"/>
  <c r="B298" i="1"/>
  <c r="AU259" i="1"/>
  <c r="AU245" i="1" s="1"/>
  <c r="AE259" i="1"/>
  <c r="AE245" i="1" s="1"/>
  <c r="AM259" i="1"/>
  <c r="AM245" i="1" s="1"/>
  <c r="O259" i="1"/>
  <c r="O245" i="1" s="1"/>
  <c r="AY259" i="1"/>
  <c r="AY245" i="1" s="1"/>
  <c r="AI259" i="1"/>
  <c r="AI245" i="1" s="1"/>
  <c r="S259" i="1"/>
  <c r="S245" i="1" s="1"/>
  <c r="G259" i="1"/>
  <c r="BA259" i="1"/>
  <c r="BA245" i="1" s="1"/>
  <c r="AW259" i="1"/>
  <c r="AW245" i="1" s="1"/>
  <c r="AS259" i="1"/>
  <c r="AS245" i="1" s="1"/>
  <c r="AO259" i="1"/>
  <c r="AO245" i="1" s="1"/>
  <c r="AK259" i="1"/>
  <c r="AK245" i="1" s="1"/>
  <c r="AG259" i="1"/>
  <c r="AG245" i="1" s="1"/>
  <c r="AC259" i="1"/>
  <c r="AC245" i="1" s="1"/>
  <c r="Y259" i="1"/>
  <c r="Y245" i="1" s="1"/>
  <c r="U259" i="1"/>
  <c r="U245" i="1" s="1"/>
  <c r="Q259" i="1"/>
  <c r="Q245" i="1" s="1"/>
  <c r="M259" i="1"/>
  <c r="M245" i="1" s="1"/>
  <c r="I259" i="1"/>
  <c r="I245" i="1" s="1"/>
  <c r="E296" i="1"/>
  <c r="AQ259" i="1"/>
  <c r="AQ245" i="1" s="1"/>
  <c r="AA259" i="1"/>
  <c r="AA245" i="1" s="1"/>
  <c r="K259" i="1"/>
  <c r="K245" i="1" s="1"/>
  <c r="BD259" i="1"/>
  <c r="BD245" i="1" s="1"/>
  <c r="AZ259" i="1"/>
  <c r="AZ245" i="1" s="1"/>
  <c r="AV259" i="1"/>
  <c r="AV245" i="1" s="1"/>
  <c r="AR259" i="1"/>
  <c r="AR245" i="1" s="1"/>
  <c r="AN259" i="1"/>
  <c r="AN245" i="1" s="1"/>
  <c r="AJ259" i="1"/>
  <c r="AJ245" i="1" s="1"/>
  <c r="AF259" i="1"/>
  <c r="AF245" i="1" s="1"/>
  <c r="AB259" i="1"/>
  <c r="AB245" i="1" s="1"/>
  <c r="X259" i="1"/>
  <c r="X245" i="1" s="1"/>
  <c r="T259" i="1"/>
  <c r="T245" i="1" s="1"/>
  <c r="P259" i="1"/>
  <c r="P245" i="1" s="1"/>
  <c r="L259" i="1"/>
  <c r="L245" i="1" s="1"/>
  <c r="H259" i="1"/>
  <c r="H245" i="1" s="1"/>
  <c r="B296" i="1"/>
  <c r="B270" i="1"/>
  <c r="G245" i="1" l="1"/>
  <c r="G24" i="1"/>
  <c r="G297" i="1" s="1"/>
  <c r="J387" i="3"/>
  <c r="I387" i="3"/>
  <c r="I73" i="3"/>
  <c r="J73" i="3"/>
  <c r="F24" i="1"/>
  <c r="F245" i="1"/>
  <c r="E259" i="1"/>
  <c r="BF306" i="1"/>
  <c r="BF303" i="1"/>
  <c r="BF304" i="1"/>
  <c r="D259" i="1"/>
  <c r="BF233" i="1"/>
  <c r="BF232" i="1"/>
  <c r="BF230" i="1"/>
  <c r="BF231" i="1"/>
  <c r="BF229" i="1"/>
  <c r="C365" i="3"/>
  <c r="BF305" i="1"/>
  <c r="BF302" i="1"/>
  <c r="BF287" i="1"/>
  <c r="C394" i="3" s="1"/>
  <c r="BF292" i="1"/>
  <c r="C399" i="3" s="1"/>
  <c r="BF293" i="1"/>
  <c r="C400" i="3" s="1"/>
  <c r="BF289" i="1"/>
  <c r="C396" i="3" s="1"/>
  <c r="BF286" i="1"/>
  <c r="C393" i="3" s="1"/>
  <c r="BE291" i="1"/>
  <c r="BF291" i="1" s="1"/>
  <c r="C398" i="3" s="1"/>
  <c r="BE288" i="1"/>
  <c r="BF288" i="1" s="1"/>
  <c r="C395" i="3" s="1"/>
  <c r="BE290" i="1"/>
  <c r="BF290" i="1" s="1"/>
  <c r="C397" i="3" s="1"/>
  <c r="BE294" i="1"/>
  <c r="BF294" i="1" s="1"/>
  <c r="C401" i="3" s="1"/>
  <c r="K384" i="3" s="1"/>
  <c r="BF253" i="1"/>
  <c r="C84" i="3" s="1"/>
  <c r="BF252" i="1"/>
  <c r="C83" i="3" s="1"/>
  <c r="C53" i="3"/>
  <c r="BF254" i="1"/>
  <c r="C85" i="3" s="1"/>
  <c r="BF248" i="1"/>
  <c r="C79" i="3" s="1"/>
  <c r="BF249" i="1"/>
  <c r="C80" i="3" s="1"/>
  <c r="BF251" i="1"/>
  <c r="C82" i="3" s="1"/>
  <c r="BF256" i="1"/>
  <c r="C87" i="3" s="1"/>
  <c r="K70" i="3" s="1"/>
  <c r="BF250" i="1"/>
  <c r="C81" i="3" s="1"/>
  <c r="BF255" i="1"/>
  <c r="C86" i="3" s="1"/>
  <c r="C259" i="1"/>
  <c r="C245" i="1" s="1"/>
  <c r="B259" i="1"/>
  <c r="B245" i="1" s="1"/>
  <c r="BD24" i="1"/>
  <c r="BD297" i="1" s="1"/>
  <c r="BD243" i="1" l="1"/>
  <c r="BD26" i="1"/>
  <c r="BD27" i="1"/>
  <c r="BD28" i="1"/>
  <c r="BD29" i="1"/>
  <c r="F26" i="1"/>
  <c r="F27" i="1"/>
  <c r="F28" i="1"/>
  <c r="F29" i="1"/>
  <c r="G29" i="1"/>
  <c r="G27" i="1"/>
  <c r="G28" i="1"/>
  <c r="G26" i="1"/>
  <c r="F243" i="1"/>
  <c r="F297" i="1"/>
  <c r="G243" i="1"/>
  <c r="G132" i="1"/>
  <c r="G130" i="1"/>
  <c r="G133" i="1"/>
  <c r="G281" i="1"/>
  <c r="G283" i="1"/>
  <c r="G131" i="1"/>
  <c r="I384" i="3"/>
  <c r="J384" i="3"/>
  <c r="J70" i="3"/>
  <c r="I70" i="3"/>
  <c r="F281" i="1"/>
  <c r="F130" i="1"/>
  <c r="F283" i="1"/>
  <c r="F131" i="1"/>
  <c r="F132" i="1"/>
  <c r="F133" i="1"/>
  <c r="D24" i="1"/>
  <c r="D245" i="1"/>
  <c r="E24" i="1"/>
  <c r="E245" i="1"/>
  <c r="BD281" i="1"/>
  <c r="BD283" i="1"/>
  <c r="H381" i="3"/>
  <c r="BD132" i="1"/>
  <c r="BD131" i="1"/>
  <c r="BD133" i="1"/>
  <c r="BE244" i="1"/>
  <c r="D69" i="3" s="1"/>
  <c r="BE282" i="1"/>
  <c r="D381" i="3" s="1"/>
  <c r="C24" i="1"/>
  <c r="B24" i="1"/>
  <c r="E243" i="1" l="1"/>
  <c r="E26" i="1"/>
  <c r="E28" i="1"/>
  <c r="E27" i="1"/>
  <c r="E29" i="1"/>
  <c r="D243" i="1"/>
  <c r="D26" i="1"/>
  <c r="D29" i="1"/>
  <c r="D28" i="1"/>
  <c r="D27" i="1"/>
  <c r="D297" i="1"/>
  <c r="B26" i="1"/>
  <c r="B27" i="1"/>
  <c r="B28" i="1"/>
  <c r="B29" i="1"/>
  <c r="C27" i="1"/>
  <c r="C28" i="1"/>
  <c r="C29" i="1"/>
  <c r="C26" i="1"/>
  <c r="C297" i="1"/>
  <c r="C243" i="1"/>
  <c r="D133" i="1"/>
  <c r="D281" i="1"/>
  <c r="E132" i="1"/>
  <c r="D132" i="1"/>
  <c r="D283" i="1"/>
  <c r="E297" i="1"/>
  <c r="D131" i="1"/>
  <c r="E131" i="1"/>
  <c r="D130" i="1"/>
  <c r="E133" i="1"/>
  <c r="E283" i="1"/>
  <c r="E130" i="1"/>
  <c r="E281" i="1"/>
  <c r="C130" i="1"/>
  <c r="C281" i="1"/>
  <c r="C283" i="1"/>
  <c r="B130" i="1"/>
  <c r="B297" i="1"/>
  <c r="B281" i="1"/>
  <c r="B283" i="1"/>
  <c r="B243" i="1"/>
  <c r="C133" i="1"/>
  <c r="C131" i="1"/>
  <c r="C132" i="1"/>
  <c r="BE245" i="1"/>
  <c r="K49" i="3" s="1"/>
  <c r="B133" i="1"/>
  <c r="B132" i="1"/>
  <c r="B131" i="1"/>
  <c r="BE243" i="1" l="1"/>
  <c r="E60" i="3" s="1"/>
  <c r="BE283" i="1"/>
  <c r="K366" i="3" s="1"/>
  <c r="BE281" i="1"/>
  <c r="E372" i="3" s="1"/>
</calcChain>
</file>

<file path=xl/sharedStrings.xml><?xml version="1.0" encoding="utf-8"?>
<sst xmlns="http://schemas.openxmlformats.org/spreadsheetml/2006/main" count="158" uniqueCount="123">
  <si>
    <t>service :</t>
  </si>
  <si>
    <t xml:space="preserve">PCC pour (type de germe)   </t>
  </si>
  <si>
    <t>Gale</t>
  </si>
  <si>
    <t>Clostridioides</t>
  </si>
  <si>
    <t>Autres</t>
  </si>
  <si>
    <t>date :</t>
  </si>
  <si>
    <t>oui</t>
  </si>
  <si>
    <t>non</t>
  </si>
  <si>
    <t>Outil fait à partir du document du CCLIN Paris Nord de Novembre 2011</t>
  </si>
  <si>
    <t>(http://www.cpias-ile-de-france.fr/REGION/NPC/EvalPCC_guide.pdf)</t>
  </si>
  <si>
    <t>à retrouver dans le menu déroulant ligne 8 de l'onglet "saisie"</t>
  </si>
  <si>
    <t>dénominateur attendu :</t>
  </si>
  <si>
    <t>% objectifs atteints</t>
  </si>
  <si>
    <t>Eval PCC ; % objectifs atteints :</t>
  </si>
  <si>
    <t>à défalquer si SHA, EPI ou décontamination "non conforme"</t>
  </si>
  <si>
    <t>Pénalités SHA, EPI, décontamination :</t>
  </si>
  <si>
    <t>Nombre d'évaluation PCC effectué :</t>
  </si>
  <si>
    <t>Nombre d'évaluations PCC effectuées</t>
  </si>
  <si>
    <t>Nb d'évaluation nécessitant une resensibilisation</t>
  </si>
  <si>
    <t>Nb d'évaluations pénalisés à cause d'une non-conformité SHA, EPI ou décontamination</t>
  </si>
  <si>
    <t>% d'évaluations nécessitant une resensibilisation</t>
  </si>
  <si>
    <t>Année :</t>
  </si>
  <si>
    <t>Nb d'évaluations PCC avec objectif atteints &gt; 80%</t>
  </si>
  <si>
    <t xml:space="preserve">recalculer le dénominateur si  PCC pour (BMR-BHRe)  </t>
  </si>
  <si>
    <t>recalculer le dénominateur si Information statut au patient n'est pas évaluée (NE)</t>
  </si>
  <si>
    <t>service sélectionné</t>
  </si>
  <si>
    <t>% par crtitère</t>
  </si>
  <si>
    <t>% des disfonctionnements par service</t>
  </si>
  <si>
    <t>Non évalué</t>
  </si>
  <si>
    <t>tableau par type de germes observés pour PCC</t>
  </si>
  <si>
    <t>BHRe</t>
  </si>
  <si>
    <t>BMR</t>
  </si>
  <si>
    <t xml:space="preserve">saisie BMR ou BHRe pour type de germe </t>
  </si>
  <si>
    <t>change les modalités du calcul (si BMR ou BHR, c'est "non" qui donne le point, Pour un autre germe, c'est "oui" qui donne le point)</t>
  </si>
  <si>
    <t xml:space="preserve">% d'évaluations pénalisées à cause d'une non-conformité </t>
  </si>
  <si>
    <t xml:space="preserve"> (SHA, EPI ou décontamination)</t>
  </si>
  <si>
    <t>sélectionner le service :</t>
  </si>
  <si>
    <t>% par germe</t>
  </si>
  <si>
    <t xml:space="preserve">                                                         commentaires :                                             </t>
  </si>
  <si>
    <t>Outil Excel réalisé par R. Nasso et A. Zubar - Cpias IdG - Janvier 2023</t>
  </si>
  <si>
    <t xml:space="preserve"> </t>
  </si>
  <si>
    <t>Seules les cases jaunes peuvent être renseignées</t>
  </si>
  <si>
    <t xml:space="preserve">Saisir les services concernés  </t>
  </si>
  <si>
    <t>Nombre d'éval PCC     par service</t>
  </si>
  <si>
    <t>Tableau du % GLOBAL des disfonctionnements par critère</t>
  </si>
  <si>
    <t xml:space="preserve">Critères </t>
  </si>
  <si>
    <t>1-Le service a été informé de la nécessité de mettre en place les PCC pour ce patient :</t>
  </si>
  <si>
    <t>2-La prescription médicale a été réalisée</t>
  </si>
  <si>
    <t>3-Il existe une signalisation des PCC (porte ET dossier)</t>
  </si>
  <si>
    <t>4-Mise à disposition d'une SHA au plus près des soins</t>
  </si>
  <si>
    <t>5-Mise à disposition de tabliers à UU au plus près des soins</t>
  </si>
  <si>
    <t>6-Mise à disposition de gants à UU au plus près des soins</t>
  </si>
  <si>
    <t>7-Individualisation ou décontamination systématique du petit matériel</t>
  </si>
  <si>
    <t>8-Connaissance du statut PCC du patient par les membres de l'équipe (ASH, AS, IDE,médecin)</t>
  </si>
  <si>
    <t>9-Information de son statut au patient ou à une personne de confiance</t>
  </si>
  <si>
    <t>Aller dans l'onglet "Saisie" pour :</t>
  </si>
  <si>
    <t>Aller dans l'onglet "Bilan" pour :</t>
  </si>
  <si>
    <t>Répartition par type de germes observés pour PCC</t>
  </si>
  <si>
    <t>Guide d'utilisation de l'outil :</t>
  </si>
  <si>
    <t>Guide pour renseigner les critères :</t>
  </si>
  <si>
    <t>Eval PCC : % conformité des critères ==&gt;</t>
  </si>
  <si>
    <t>Nb d'évaluations PCC avec conformité des critères &gt; 80%</t>
  </si>
  <si>
    <t>L'HAS précise que la gouvernance d'un établissement de santé doit prévoir : des audits, du type : précautions complémentaires de type contact</t>
  </si>
  <si>
    <t xml:space="preserve">    </t>
  </si>
  <si>
    <t>Dans le Critère 2.3-11 du manuel de certification en lien avec le Risque Infectieux : 
*   Les équipes maîtrisent le risque infectieux en appliquant les précautions adéquates, standard et complémentaires</t>
  </si>
  <si>
    <t xml:space="preserve">   -  le niveau à atteindre est 100%; le niveau d'alerte est &lt;80%</t>
  </si>
  <si>
    <r>
      <t>•</t>
    </r>
    <r>
      <rPr>
        <sz val="14"/>
        <color rgb="FF000000"/>
        <rFont val="Calibri"/>
        <family val="2"/>
        <scheme val="minor"/>
      </rPr>
      <t>Dès la réception du statut colonisé ou infecté du patient (à un germe nécessitant les PCC ) : l’auditeur évaluera par une observation directe dans le service de soin, la mise en œuvre de ces PCC.  Les données seront saisies dans cet outil pour obtenir un pourcentage de conformité aux critères d'évaluation.</t>
    </r>
  </si>
  <si>
    <t>Aller dans l'onglet "Services" pour :</t>
  </si>
  <si>
    <t>Pensez à saisir l'année</t>
  </si>
  <si>
    <t>sélectionner la période :</t>
  </si>
  <si>
    <t>début :</t>
  </si>
  <si>
    <t>fin :</t>
  </si>
  <si>
    <t>Nb Eval PCC fait par service et par période</t>
  </si>
  <si>
    <t>10-L'information du patient est tracée dans son dossier</t>
  </si>
  <si>
    <t>Information donnée au patient et tracée dans son dossier :</t>
  </si>
  <si>
    <t>information faite :</t>
  </si>
  <si>
    <t>information tracée :</t>
  </si>
  <si>
    <t>1. Le service a été informé de la nécessité de mettre en place des précautions complémentaires de type contact :</t>
  </si>
  <si>
    <t>OUI : si l'information concernant les mesures à mettre en place est correctement arrivée au service de soins où est hospitalisé le patient, selon les modalités définies en interne avec le CLIN, l'EOH et le laboratoire</t>
  </si>
  <si>
    <t>2. La prescription médicale a été réalisée</t>
  </si>
  <si>
    <t>OUI : si une traçabilité de la prescription est effective dans le dossier patient</t>
  </si>
  <si>
    <t>3. La signalisation (porte/dossier) est conforme aux recommandations de l'établissement</t>
  </si>
  <si>
    <t>OUI : si la signalisation sur la porte ET dans le dossier du patient est effective. Cette signalisation est définie par le CLIN. Elle peut être réalisée à l'aide d'une pancarte, autocollant…</t>
  </si>
  <si>
    <t>4. Mise à disposition de la PHA au plus près des soins</t>
  </si>
  <si>
    <t xml:space="preserve">OUI :  si il y a des PHA dans la chambre ou en disponibilité au plus près du soin (format poche) au moment de l'évaluation.  ATTENTION : En cas de gale et de Clostridium, l'hygiène des mains passe d'abord par un lavage simple-séchage correct puis utilisation PHA </t>
  </si>
  <si>
    <t xml:space="preserve">5. Mise à disposition de surblouses ou tabliers de protection à usage unique, au plus près des soins </t>
  </si>
  <si>
    <t>OUI : si il y a des surblouses ou tabliers de protection à usage unique dans ou à proximité de la chambre au moment de l'évaluation</t>
  </si>
  <si>
    <t>6. Mise à disposition de gants à usage unique non stérile, au plus près des soi</t>
  </si>
  <si>
    <t>OUI : si il y a des gants à usage unique dans la chambre ou à proximité de la chambre au moment de l'évaluation</t>
  </si>
  <si>
    <t>7. Individualisation du petit matériel</t>
  </si>
  <si>
    <t xml:space="preserve">OUI : si le petit matériel (thermomètre, stéthoscope, tensiomètre…) est présent dans la chambre au moment de l'évaluation
Cochez OUI : si la prise en charge du patient ne nécessite pas la mise à disposition de ce matériel dans la chambre ou si les recommandations locales sont appliquées (décontamination effective du matériel entre chaque patient)
</t>
  </si>
  <si>
    <t>8. Connaissance du statut infectieux du patient (BMR ou autre) par le soignant</t>
  </si>
  <si>
    <t>OUI : si un soignant (médical ou paramédical) interrogé au moment de l'évaluation connait le statut infectieux et la mise en PCC du patient qu'il prend en charge</t>
  </si>
  <si>
    <t>9. Information du statut et de la mise en PCC faite au patient (ou à sa personne de confiance)</t>
  </si>
  <si>
    <t xml:space="preserve">OUI : si une information ou un document d'information a été remis au patient (ou sa personne de confiance)
Remarque : la signalisation sur la porte ne signifie pas que le patient a été prévenu
NE : si ce critère n'a pu être évalué
</t>
  </si>
  <si>
    <t>10. L'information du patient est tracée dans son dossier</t>
  </si>
  <si>
    <t>OUI : si cette information faite au patient est spécifiée dans son dossier</t>
  </si>
  <si>
    <r>
      <t xml:space="preserve">Nom du service : </t>
    </r>
    <r>
      <rPr>
        <sz val="11"/>
        <color theme="1"/>
        <rFont val="Calibri"/>
        <family val="2"/>
        <scheme val="minor"/>
      </rPr>
      <t>il s'agit du service où l'évaluation est réalisée</t>
    </r>
  </si>
  <si>
    <r>
      <t xml:space="preserve">PCC pour (type de germe) : </t>
    </r>
    <r>
      <rPr>
        <sz val="11"/>
        <color theme="1"/>
        <rFont val="Calibri"/>
        <family val="2"/>
        <scheme val="minor"/>
      </rPr>
      <t>il s'agit du germe diagnostiqué ou dépisté qui a entrainé la mise en précaution complémentaire contact du patient</t>
    </r>
    <r>
      <rPr>
        <b/>
        <sz val="11"/>
        <color theme="1"/>
        <rFont val="Calibri"/>
        <family val="2"/>
        <scheme val="minor"/>
      </rPr>
      <t xml:space="preserve">   </t>
    </r>
  </si>
  <si>
    <t>Bilan pour la période :</t>
  </si>
  <si>
    <t>du</t>
  </si>
  <si>
    <t>au</t>
  </si>
  <si>
    <t>Période définie :</t>
  </si>
  <si>
    <t>Aller dans l'onglet "Bilan" pour  voir les résultats:</t>
  </si>
  <si>
    <t>* Renseigner les services de votre établissement et l'année en cours</t>
  </si>
  <si>
    <t>* Visualiser le guide de remplissage des critères</t>
  </si>
  <si>
    <t>* Sélectionnez une période en cliquant sur "modifier la période"</t>
  </si>
  <si>
    <t>* Saisir les données à l'aide du menu déroulant</t>
  </si>
  <si>
    <t>* Visualiser le résultat (% conformité des critères)</t>
  </si>
  <si>
    <t xml:space="preserve">* Voir les commentaires si le % de conformité des critères est &lt;80  </t>
  </si>
  <si>
    <t>Une colonne correspond à une évaluation-patient dans un service</t>
  </si>
  <si>
    <t xml:space="preserve">* Voir les résultats globaux pour l'ensemble des services sur la période définie
</t>
  </si>
  <si>
    <t>* Voir la répartition par type de germes observés pour PCC</t>
  </si>
  <si>
    <t xml:space="preserve">* Voir les résultats stratifiés pour le service et la période choisis
</t>
  </si>
  <si>
    <t>Mise en place effective des PCC par l'équipe soignante (IQSS HAS) :</t>
  </si>
  <si>
    <t>(IQSS HAS)</t>
  </si>
  <si>
    <t xml:space="preserve"> (conformité des critères &gt;80%)</t>
  </si>
  <si>
    <t>* Voir le tableau du % GLOBAL de conformité par critère</t>
  </si>
  <si>
    <t>* Voir les 2 indicateurs  (IQSS HAS) :</t>
  </si>
  <si>
    <t xml:space="preserve"> % de Mise en place effective des PCC par l'équipe soignante</t>
  </si>
  <si>
    <t>% des cas, l'information a été tracée dans le dossier du patient</t>
  </si>
  <si>
    <t>Médecine C</t>
  </si>
  <si>
    <t>AZ-RN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</si>
</sst>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2" x14ac:knownFonts="1">
    <font>
      <sz val="11"/>
      <color theme="1"/>
      <name val="Calibri"/>
      <family val="2"/>
      <scheme val="minor"/>
    </font>
    <font>
      <sz val="12"/>
      <color theme="1"/>
      <name val="Arial"/>
      <family val="2"/>
    </font>
    <font>
      <i/>
      <sz val="11"/>
      <color rgb="FFFF0000"/>
      <name val="Calibri"/>
      <family val="2"/>
      <scheme val="minor"/>
    </font>
    <font>
      <b/>
      <sz val="14"/>
      <color theme="8" tint="-0.249977111117893"/>
      <name val="Calibri"/>
      <family val="2"/>
      <scheme val="minor"/>
    </font>
    <font>
      <sz val="11"/>
      <color theme="0" tint="-0.34998626667073579"/>
      <name val="Calibri"/>
      <family val="2"/>
      <scheme val="minor"/>
    </font>
    <font>
      <sz val="11"/>
      <color rgb="FF0070C0"/>
      <name val="Calibri"/>
      <family val="2"/>
      <scheme val="minor"/>
    </font>
    <font>
      <i/>
      <sz val="11"/>
      <color rgb="FF0070C0"/>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sz val="14"/>
      <color theme="1"/>
      <name val="Calibri"/>
      <family val="2"/>
      <scheme val="minor"/>
    </font>
    <font>
      <b/>
      <sz val="11"/>
      <color rgb="FFFF0000"/>
      <name val="Calibri"/>
      <family val="2"/>
      <scheme val="minor"/>
    </font>
    <font>
      <sz val="11"/>
      <color rgb="FFFF0000"/>
      <name val="Calibri"/>
      <family val="2"/>
      <scheme val="minor"/>
    </font>
    <font>
      <sz val="11"/>
      <name val="Calibri"/>
      <family val="2"/>
      <scheme val="minor"/>
    </font>
    <font>
      <sz val="11"/>
      <color theme="7" tint="-0.249977111117893"/>
      <name val="Calibri"/>
      <family val="2"/>
      <scheme val="minor"/>
    </font>
    <font>
      <sz val="11"/>
      <color theme="0"/>
      <name val="Calibri"/>
      <family val="2"/>
      <scheme val="minor"/>
    </font>
    <font>
      <sz val="12"/>
      <color theme="1"/>
      <name val="Calibri"/>
      <family val="2"/>
      <scheme val="minor"/>
    </font>
    <font>
      <sz val="20"/>
      <color theme="1"/>
      <name val="Calibri"/>
      <family val="2"/>
      <scheme val="minor"/>
    </font>
    <font>
      <b/>
      <sz val="12"/>
      <color rgb="FFFF0000"/>
      <name val="Calibri"/>
      <family val="2"/>
      <scheme val="minor"/>
    </font>
    <font>
      <b/>
      <sz val="14"/>
      <color rgb="FFFF0000"/>
      <name val="Calibri"/>
      <family val="2"/>
      <scheme val="minor"/>
    </font>
    <font>
      <b/>
      <sz val="12"/>
      <color theme="5" tint="-0.249977111117893"/>
      <name val="Calibri"/>
      <family val="2"/>
      <scheme val="minor"/>
    </font>
    <font>
      <sz val="12"/>
      <name val="Calibri"/>
      <family val="2"/>
      <scheme val="minor"/>
    </font>
    <font>
      <b/>
      <u/>
      <sz val="14"/>
      <color rgb="FFFF0000"/>
      <name val="Calibri"/>
      <family val="2"/>
      <scheme val="minor"/>
    </font>
    <font>
      <b/>
      <sz val="11"/>
      <color theme="0"/>
      <name val="Calibri"/>
      <family val="2"/>
      <scheme val="minor"/>
    </font>
    <font>
      <b/>
      <sz val="16"/>
      <name val="Calibri"/>
      <family val="2"/>
      <scheme val="minor"/>
    </font>
    <font>
      <u/>
      <sz val="11"/>
      <color theme="1"/>
      <name val="Calibri"/>
      <family val="2"/>
      <scheme val="minor"/>
    </font>
    <font>
      <b/>
      <sz val="14"/>
      <name val="Calibri"/>
      <family val="2"/>
      <scheme val="minor"/>
    </font>
    <font>
      <sz val="12"/>
      <color theme="0"/>
      <name val="Calibri"/>
      <family val="2"/>
      <scheme val="minor"/>
    </font>
    <font>
      <sz val="14"/>
      <color theme="1"/>
      <name val="Arial"/>
      <family val="2"/>
    </font>
    <font>
      <sz val="14"/>
      <color rgb="FF000000"/>
      <name val="Calibri"/>
      <family val="2"/>
      <scheme val="minor"/>
    </font>
    <font>
      <b/>
      <sz val="11"/>
      <color theme="1"/>
      <name val="Calibri"/>
      <family val="2"/>
      <scheme val="minor"/>
    </font>
    <font>
      <b/>
      <u/>
      <sz val="14"/>
      <name val="Calibri"/>
      <family val="2"/>
      <scheme val="minor"/>
    </font>
  </fonts>
  <fills count="21">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2"/>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bgColor indexed="64"/>
      </patternFill>
    </fill>
    <fill>
      <patternFill patternType="solid">
        <fgColor theme="1"/>
        <bgColor indexed="64"/>
      </patternFill>
    </fill>
    <fill>
      <patternFill patternType="solid">
        <fgColor rgb="FFFFC000"/>
        <bgColor indexed="64"/>
      </patternFill>
    </fill>
    <fill>
      <patternFill patternType="solid">
        <fgColor theme="3"/>
        <bgColor indexed="64"/>
      </patternFill>
    </fill>
    <fill>
      <patternFill patternType="solid">
        <fgColor theme="3"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9">
    <xf numFmtId="0" fontId="0" fillId="0" borderId="0" xfId="0"/>
    <xf numFmtId="0" fontId="0" fillId="2" borderId="1" xfId="0" applyFill="1" applyBorder="1" applyProtection="1">
      <protection locked="0"/>
    </xf>
    <xf numFmtId="0" fontId="0" fillId="0" borderId="0" xfId="0" applyAlignment="1">
      <alignment horizontal="right"/>
    </xf>
    <xf numFmtId="0" fontId="0" fillId="0" borderId="0" xfId="0" applyAlignment="1">
      <alignment horizontal="center"/>
    </xf>
    <xf numFmtId="0" fontId="1" fillId="0" borderId="0" xfId="0" applyFont="1" applyAlignment="1">
      <alignment horizontal="left" vertical="top" wrapText="1" indent="2" readingOrder="1"/>
    </xf>
    <xf numFmtId="0" fontId="2" fillId="0" borderId="0" xfId="0" applyFont="1"/>
    <xf numFmtId="0" fontId="3" fillId="0" borderId="0" xfId="0" applyFont="1"/>
    <xf numFmtId="0" fontId="4" fillId="0" borderId="0" xfId="0" applyFont="1" applyAlignment="1">
      <alignment horizontal="center"/>
    </xf>
    <xf numFmtId="0" fontId="4" fillId="0" borderId="0" xfId="0" applyFont="1"/>
    <xf numFmtId="0" fontId="5" fillId="0" borderId="0" xfId="0" applyFont="1"/>
    <xf numFmtId="0" fontId="0" fillId="0" borderId="1" xfId="0" applyBorder="1" applyAlignment="1">
      <alignment horizontal="center"/>
    </xf>
    <xf numFmtId="0" fontId="0" fillId="3" borderId="1" xfId="0" applyFill="1" applyBorder="1" applyAlignment="1">
      <alignment horizontal="center"/>
    </xf>
    <xf numFmtId="1" fontId="0" fillId="4" borderId="0" xfId="0" applyNumberFormat="1" applyFill="1" applyAlignment="1">
      <alignment horizontal="center"/>
    </xf>
    <xf numFmtId="0" fontId="0" fillId="5" borderId="0" xfId="0" applyFill="1"/>
    <xf numFmtId="0" fontId="0" fillId="0" borderId="0" xfId="0" applyAlignment="1">
      <alignment horizontal="left"/>
    </xf>
    <xf numFmtId="0" fontId="0" fillId="0" borderId="2" xfId="0" applyBorder="1" applyAlignment="1">
      <alignment horizontal="right"/>
    </xf>
    <xf numFmtId="0" fontId="0" fillId="0" borderId="3" xfId="0" applyBorder="1"/>
    <xf numFmtId="0" fontId="0" fillId="0" borderId="4" xfId="0" applyBorder="1"/>
    <xf numFmtId="0" fontId="0" fillId="0" borderId="5" xfId="0" applyBorder="1"/>
    <xf numFmtId="0" fontId="0" fillId="3" borderId="6" xfId="0" applyFill="1" applyBorder="1"/>
    <xf numFmtId="0" fontId="7" fillId="4" borderId="0" xfId="0" applyFont="1" applyFill="1" applyAlignment="1">
      <alignment horizontal="right"/>
    </xf>
    <xf numFmtId="0" fontId="0" fillId="3" borderId="0" xfId="0" applyFill="1" applyAlignment="1">
      <alignment horizontal="right"/>
    </xf>
    <xf numFmtId="0" fontId="0" fillId="3" borderId="0" xfId="0" applyFill="1" applyAlignment="1">
      <alignment horizontal="center" vertical="top" wrapText="1"/>
    </xf>
    <xf numFmtId="0" fontId="7" fillId="0" borderId="0" xfId="0" applyFont="1" applyAlignment="1">
      <alignment horizontal="right"/>
    </xf>
    <xf numFmtId="0" fontId="10" fillId="0" borderId="0" xfId="0" applyFont="1" applyAlignment="1">
      <alignment horizontal="right"/>
    </xf>
    <xf numFmtId="0" fontId="0" fillId="6" borderId="0" xfId="0" applyFill="1" applyAlignment="1">
      <alignment horizontal="center"/>
    </xf>
    <xf numFmtId="0" fontId="0" fillId="7" borderId="0" xfId="0" applyFill="1"/>
    <xf numFmtId="0" fontId="0" fillId="8" borderId="0" xfId="0" applyFill="1"/>
    <xf numFmtId="0" fontId="7" fillId="8" borderId="0" xfId="0" applyFont="1" applyFill="1" applyAlignment="1">
      <alignment horizontal="right"/>
    </xf>
    <xf numFmtId="0" fontId="9" fillId="8" borderId="0" xfId="0" applyFont="1" applyFill="1" applyAlignment="1">
      <alignment horizontal="center"/>
    </xf>
    <xf numFmtId="0" fontId="0" fillId="8" borderId="0" xfId="0" applyFill="1" applyAlignment="1">
      <alignment horizontal="right"/>
    </xf>
    <xf numFmtId="0" fontId="0" fillId="8" borderId="0" xfId="0" applyFill="1" applyAlignment="1">
      <alignment horizontal="center"/>
    </xf>
    <xf numFmtId="0" fontId="0" fillId="0" borderId="4" xfId="0" applyBorder="1" applyAlignment="1">
      <alignment horizontal="right"/>
    </xf>
    <xf numFmtId="0" fontId="2" fillId="0" borderId="0" xfId="0" applyFont="1" applyAlignment="1">
      <alignment horizontal="center"/>
    </xf>
    <xf numFmtId="0" fontId="11" fillId="0" borderId="0" xfId="0" applyFont="1" applyAlignment="1">
      <alignment horizontal="right"/>
    </xf>
    <xf numFmtId="0" fontId="0" fillId="0" borderId="1" xfId="0" applyBorder="1"/>
    <xf numFmtId="0" fontId="0" fillId="9" borderId="0" xfId="0" applyFill="1"/>
    <xf numFmtId="0" fontId="0" fillId="10" borderId="0" xfId="0" applyFill="1"/>
    <xf numFmtId="0" fontId="12" fillId="10" borderId="0" xfId="0" applyFont="1" applyFill="1"/>
    <xf numFmtId="0" fontId="0" fillId="10" borderId="1" xfId="0" applyFill="1" applyBorder="1" applyAlignment="1">
      <alignment horizontal="center"/>
    </xf>
    <xf numFmtId="0" fontId="0" fillId="10" borderId="0" xfId="0" applyFill="1" applyAlignment="1">
      <alignment horizontal="center"/>
    </xf>
    <xf numFmtId="0" fontId="13" fillId="0" borderId="1" xfId="0" applyFont="1" applyBorder="1" applyAlignment="1" applyProtection="1">
      <alignment horizontal="center"/>
      <protection locked="0"/>
    </xf>
    <xf numFmtId="0" fontId="14" fillId="0" borderId="0" xfId="0" applyFont="1" applyAlignment="1">
      <alignment horizontal="right"/>
    </xf>
    <xf numFmtId="0" fontId="14" fillId="0" borderId="0" xfId="0" applyFont="1"/>
    <xf numFmtId="0" fontId="17" fillId="7" borderId="0" xfId="0" applyFont="1" applyFill="1" applyAlignment="1">
      <alignment horizontal="right"/>
    </xf>
    <xf numFmtId="0" fontId="19" fillId="0" borderId="0" xfId="0" applyFont="1" applyAlignment="1">
      <alignment horizontal="right"/>
    </xf>
    <xf numFmtId="0" fontId="7" fillId="2" borderId="1" xfId="0" applyFont="1" applyFill="1" applyBorder="1" applyProtection="1">
      <protection locked="0"/>
    </xf>
    <xf numFmtId="0" fontId="16" fillId="0" borderId="0" xfId="0" applyFont="1"/>
    <xf numFmtId="0" fontId="16" fillId="0" borderId="1" xfId="0" applyFont="1" applyBorder="1"/>
    <xf numFmtId="0" fontId="0" fillId="11" borderId="7" xfId="0" applyFill="1" applyBorder="1" applyAlignment="1">
      <alignment horizontal="right"/>
    </xf>
    <xf numFmtId="1" fontId="0" fillId="0" borderId="0" xfId="0" applyNumberFormat="1" applyAlignment="1">
      <alignment horizontal="center"/>
    </xf>
    <xf numFmtId="164" fontId="0" fillId="0" borderId="0" xfId="0" applyNumberFormat="1" applyAlignment="1">
      <alignment horizontal="center"/>
    </xf>
    <xf numFmtId="1" fontId="20" fillId="0" borderId="1" xfId="0" applyNumberFormat="1" applyFont="1" applyFill="1" applyBorder="1" applyAlignment="1">
      <alignment horizontal="center"/>
    </xf>
    <xf numFmtId="1" fontId="9" fillId="8" borderId="0" xfId="0" applyNumberFormat="1" applyFont="1" applyFill="1" applyAlignment="1">
      <alignment horizontal="center"/>
    </xf>
    <xf numFmtId="0" fontId="15" fillId="0" borderId="0" xfId="0" applyFont="1"/>
    <xf numFmtId="1" fontId="8" fillId="4" borderId="1" xfId="0" applyNumberFormat="1" applyFont="1" applyFill="1" applyBorder="1" applyAlignment="1">
      <alignment horizontal="center"/>
    </xf>
    <xf numFmtId="0" fontId="0" fillId="0" borderId="0" xfId="0" applyFill="1"/>
    <xf numFmtId="0" fontId="16" fillId="0" borderId="0" xfId="0" applyFont="1" applyAlignment="1">
      <alignment horizontal="right"/>
    </xf>
    <xf numFmtId="0" fontId="16" fillId="0" borderId="0" xfId="0" applyFont="1" applyAlignment="1">
      <alignment horizontal="center"/>
    </xf>
    <xf numFmtId="0" fontId="10" fillId="2" borderId="1" xfId="0" applyFont="1" applyFill="1" applyBorder="1" applyAlignment="1" applyProtection="1">
      <alignment horizontal="center"/>
      <protection locked="0"/>
    </xf>
    <xf numFmtId="0" fontId="16" fillId="5" borderId="1" xfId="0" applyFont="1" applyFill="1" applyBorder="1"/>
    <xf numFmtId="0" fontId="0" fillId="0" borderId="0" xfId="0" applyAlignment="1">
      <alignment vertical="top"/>
    </xf>
    <xf numFmtId="0" fontId="0" fillId="0" borderId="0" xfId="0" applyFill="1" applyBorder="1" applyProtection="1">
      <protection locked="0"/>
    </xf>
    <xf numFmtId="0" fontId="0" fillId="12" borderId="0" xfId="0" applyFill="1"/>
    <xf numFmtId="0" fontId="2" fillId="0" borderId="0" xfId="0" applyFont="1" applyAlignment="1">
      <alignment horizontal="right"/>
    </xf>
    <xf numFmtId="0" fontId="5" fillId="0" borderId="0" xfId="0" applyFont="1" applyFill="1" applyAlignment="1">
      <alignment horizontal="center"/>
    </xf>
    <xf numFmtId="0" fontId="6" fillId="0" borderId="0" xfId="0" applyFont="1" applyFill="1" applyAlignment="1">
      <alignment horizontal="left"/>
    </xf>
    <xf numFmtId="0" fontId="2" fillId="0" borderId="0" xfId="0" applyFont="1" applyFill="1" applyAlignment="1">
      <alignment horizontal="left"/>
    </xf>
    <xf numFmtId="1" fontId="24" fillId="8" borderId="0" xfId="0" applyNumberFormat="1" applyFont="1" applyFill="1" applyAlignment="1">
      <alignment horizontal="center"/>
    </xf>
    <xf numFmtId="0" fontId="0" fillId="15" borderId="1" xfId="0" applyFill="1" applyBorder="1" applyAlignment="1" applyProtection="1">
      <alignment horizontal="right"/>
    </xf>
    <xf numFmtId="0" fontId="0" fillId="7" borderId="0" xfId="0" applyFill="1" applyAlignment="1">
      <alignment horizontal="center"/>
    </xf>
    <xf numFmtId="0" fontId="0" fillId="16" borderId="1" xfId="0" applyFill="1" applyBorder="1" applyAlignment="1" applyProtection="1">
      <alignment horizontal="left"/>
    </xf>
    <xf numFmtId="0" fontId="0" fillId="16" borderId="1" xfId="0" applyFill="1" applyBorder="1" applyAlignment="1" applyProtection="1">
      <alignment horizontal="center"/>
    </xf>
    <xf numFmtId="0" fontId="0" fillId="17" borderId="0" xfId="0" applyFill="1"/>
    <xf numFmtId="0" fontId="0" fillId="16" borderId="1" xfId="0" applyFill="1" applyBorder="1"/>
    <xf numFmtId="0" fontId="0" fillId="16" borderId="0" xfId="0" applyFill="1"/>
    <xf numFmtId="0" fontId="25" fillId="16" borderId="0" xfId="0" applyFont="1" applyFill="1"/>
    <xf numFmtId="0" fontId="26" fillId="16" borderId="0" xfId="0" applyFont="1" applyFill="1" applyAlignment="1">
      <alignment horizontal="right" vertical="top"/>
    </xf>
    <xf numFmtId="0" fontId="10" fillId="16" borderId="0" xfId="0" applyFont="1" applyFill="1" applyAlignment="1">
      <alignment horizontal="center" vertical="top"/>
    </xf>
    <xf numFmtId="0" fontId="8" fillId="16" borderId="0" xfId="0" applyFont="1" applyFill="1"/>
    <xf numFmtId="0" fontId="26" fillId="18" borderId="0" xfId="0" applyFont="1" applyFill="1" applyAlignment="1">
      <alignment horizontal="center" vertical="top" wrapText="1"/>
    </xf>
    <xf numFmtId="0" fontId="10" fillId="16" borderId="0" xfId="0" applyFont="1" applyFill="1" applyAlignment="1">
      <alignment horizontal="center" vertical="top" wrapText="1"/>
    </xf>
    <xf numFmtId="1" fontId="10" fillId="16" borderId="0" xfId="0" applyNumberFormat="1" applyFont="1" applyFill="1" applyAlignment="1">
      <alignment horizontal="center" vertical="top"/>
    </xf>
    <xf numFmtId="0" fontId="21" fillId="19" borderId="0" xfId="0" applyFont="1" applyFill="1" applyAlignment="1">
      <alignment horizontal="center"/>
    </xf>
    <xf numFmtId="0" fontId="27" fillId="19" borderId="0" xfId="0" applyFont="1" applyFill="1" applyAlignment="1">
      <alignment horizontal="center"/>
    </xf>
    <xf numFmtId="0" fontId="15" fillId="19" borderId="0" xfId="0" applyFont="1" applyFill="1"/>
    <xf numFmtId="0" fontId="23" fillId="19" borderId="0" xfId="0" applyFont="1" applyFill="1"/>
    <xf numFmtId="0" fontId="0" fillId="0" borderId="0" xfId="0" applyFill="1" applyBorder="1"/>
    <xf numFmtId="0" fontId="0" fillId="0" borderId="0" xfId="0" applyFill="1" applyBorder="1" applyAlignment="1">
      <alignment horizontal="right"/>
    </xf>
    <xf numFmtId="0" fontId="0" fillId="0" borderId="0" xfId="0" applyFill="1" applyBorder="1" applyAlignment="1">
      <alignment horizontal="center" vertical="top" wrapText="1"/>
    </xf>
    <xf numFmtId="0" fontId="0" fillId="13" borderId="1" xfId="0" applyFill="1" applyBorder="1" applyAlignment="1">
      <alignment horizontal="center" vertical="top" wrapText="1"/>
    </xf>
    <xf numFmtId="1" fontId="0" fillId="4" borderId="1" xfId="0" applyNumberFormat="1" applyFont="1" applyFill="1" applyBorder="1" applyAlignment="1">
      <alignment horizontal="center"/>
    </xf>
    <xf numFmtId="0" fontId="0" fillId="4" borderId="0" xfId="0" applyFont="1" applyFill="1" applyAlignment="1">
      <alignment horizontal="right"/>
    </xf>
    <xf numFmtId="0" fontId="13" fillId="0" borderId="0" xfId="0" applyFont="1" applyAlignment="1">
      <alignment horizontal="center"/>
    </xf>
    <xf numFmtId="0" fontId="15" fillId="0" borderId="0" xfId="0" applyFont="1" applyAlignment="1">
      <alignment horizontal="center"/>
    </xf>
    <xf numFmtId="0" fontId="16" fillId="2" borderId="11" xfId="0" applyFont="1" applyFill="1" applyBorder="1" applyAlignment="1" applyProtection="1">
      <alignment horizontal="center"/>
      <protection locked="0"/>
    </xf>
    <xf numFmtId="0" fontId="15" fillId="0" borderId="0" xfId="0" applyFont="1" applyFill="1" applyBorder="1" applyAlignment="1">
      <alignment horizontal="center"/>
    </xf>
    <xf numFmtId="0" fontId="16" fillId="0" borderId="0" xfId="0" applyFont="1" applyFill="1" applyBorder="1" applyAlignment="1" applyProtection="1">
      <alignment horizontal="center"/>
      <protection locked="0"/>
    </xf>
    <xf numFmtId="0" fontId="16" fillId="0" borderId="0" xfId="0" applyFont="1" applyFill="1" applyBorder="1" applyAlignment="1">
      <alignment horizontal="center"/>
    </xf>
    <xf numFmtId="0" fontId="16" fillId="14" borderId="9" xfId="0" applyFont="1" applyFill="1" applyBorder="1" applyAlignment="1">
      <alignment horizontal="center" vertical="top" wrapText="1"/>
    </xf>
    <xf numFmtId="0" fontId="18" fillId="14" borderId="0" xfId="0" applyFont="1" applyFill="1" applyBorder="1" applyAlignment="1">
      <alignment vertical="top" wrapText="1"/>
    </xf>
    <xf numFmtId="0" fontId="18" fillId="14" borderId="10" xfId="0" applyFont="1" applyFill="1" applyBorder="1" applyAlignment="1">
      <alignment vertical="top" wrapText="1"/>
    </xf>
    <xf numFmtId="0" fontId="22" fillId="14" borderId="7" xfId="0" applyFont="1" applyFill="1" applyBorder="1" applyAlignment="1">
      <alignment horizontal="left" vertical="center"/>
    </xf>
    <xf numFmtId="0" fontId="0" fillId="14" borderId="7" xfId="0" applyFill="1" applyBorder="1"/>
    <xf numFmtId="0" fontId="0" fillId="14" borderId="8" xfId="0" applyFill="1" applyBorder="1"/>
    <xf numFmtId="14" fontId="16" fillId="2" borderId="11" xfId="0" applyNumberFormat="1" applyFont="1" applyFill="1" applyBorder="1" applyAlignment="1" applyProtection="1">
      <alignment horizontal="center"/>
      <protection locked="0"/>
    </xf>
    <xf numFmtId="14" fontId="16" fillId="0" borderId="0" xfId="0" applyNumberFormat="1" applyFont="1" applyFill="1" applyBorder="1" applyAlignment="1" applyProtection="1">
      <alignment horizontal="center"/>
      <protection locked="0"/>
    </xf>
    <xf numFmtId="14" fontId="0" fillId="13" borderId="1" xfId="0" applyNumberFormat="1" applyFill="1" applyBorder="1" applyAlignment="1">
      <alignment horizontal="center" vertical="top" wrapText="1"/>
    </xf>
    <xf numFmtId="0" fontId="7" fillId="7" borderId="0" xfId="0" applyFont="1" applyFill="1"/>
    <xf numFmtId="0" fontId="7" fillId="7" borderId="0" xfId="0" applyFont="1" applyFill="1" applyAlignment="1"/>
    <xf numFmtId="0" fontId="7" fillId="0" borderId="0" xfId="0" applyFont="1" applyFill="1"/>
    <xf numFmtId="0" fontId="0" fillId="8" borderId="0" xfId="0" applyFill="1" applyAlignment="1">
      <alignment vertical="top"/>
    </xf>
    <xf numFmtId="0" fontId="26" fillId="18" borderId="0" xfId="0" applyFont="1" applyFill="1" applyAlignment="1">
      <alignment horizontal="center" vertical="top" wrapText="1"/>
    </xf>
    <xf numFmtId="14" fontId="0" fillId="2" borderId="1" xfId="0" applyNumberFormat="1" applyFill="1" applyBorder="1" applyProtection="1">
      <protection locked="0"/>
    </xf>
    <xf numFmtId="14" fontId="0" fillId="13" borderId="1" xfId="0" applyNumberFormat="1" applyFill="1" applyBorder="1" applyProtection="1">
      <protection locked="0"/>
    </xf>
    <xf numFmtId="0" fontId="0" fillId="20" borderId="0" xfId="0" applyFill="1"/>
    <xf numFmtId="0" fontId="16" fillId="2" borderId="1" xfId="0" applyFont="1" applyFill="1" applyBorder="1" applyAlignment="1" applyProtection="1">
      <alignment horizontal="center"/>
      <protection locked="0"/>
    </xf>
    <xf numFmtId="0" fontId="0" fillId="16" borderId="0" xfId="0" applyFont="1" applyFill="1"/>
    <xf numFmtId="0" fontId="4" fillId="0" borderId="0" xfId="0" applyFont="1" applyAlignment="1">
      <alignment horizontal="left"/>
    </xf>
    <xf numFmtId="0" fontId="19" fillId="8" borderId="0" xfId="0" applyFont="1" applyFill="1" applyAlignment="1">
      <alignment horizontal="right"/>
    </xf>
    <xf numFmtId="14" fontId="30" fillId="2" borderId="1" xfId="0" applyNumberFormat="1" applyFont="1" applyFill="1" applyBorder="1" applyAlignment="1" applyProtection="1">
      <alignment horizontal="center"/>
      <protection locked="0"/>
    </xf>
    <xf numFmtId="0" fontId="12" fillId="8" borderId="0" xfId="0" applyFont="1" applyFill="1"/>
    <xf numFmtId="14" fontId="17" fillId="7" borderId="0" xfId="0" applyNumberFormat="1" applyFont="1" applyFill="1" applyAlignment="1">
      <alignment horizontal="center"/>
    </xf>
    <xf numFmtId="14" fontId="17" fillId="7" borderId="0" xfId="0" applyNumberFormat="1" applyFont="1" applyFill="1" applyAlignment="1">
      <alignment horizontal="right"/>
    </xf>
    <xf numFmtId="0" fontId="7" fillId="7" borderId="0" xfId="0" applyFont="1" applyFill="1"/>
    <xf numFmtId="14" fontId="11" fillId="0" borderId="0" xfId="0" applyNumberFormat="1" applyFont="1" applyFill="1" applyBorder="1" applyAlignment="1">
      <alignment horizontal="center" vertical="top" wrapText="1"/>
    </xf>
    <xf numFmtId="0" fontId="11" fillId="0" borderId="0" xfId="0" applyFont="1" applyFill="1" applyBorder="1" applyAlignment="1">
      <alignment horizontal="center" vertical="top" wrapText="1"/>
    </xf>
    <xf numFmtId="0" fontId="11" fillId="0" borderId="0" xfId="0" applyFont="1" applyFill="1" applyBorder="1" applyAlignment="1">
      <alignment horizontal="center" vertical="center" wrapText="1"/>
    </xf>
    <xf numFmtId="0" fontId="16" fillId="7" borderId="0" xfId="0" applyFont="1" applyFill="1" applyAlignment="1">
      <alignment horizontal="right"/>
    </xf>
    <xf numFmtId="14" fontId="16" fillId="7" borderId="0" xfId="0" applyNumberFormat="1" applyFont="1" applyFill="1" applyAlignment="1">
      <alignment horizontal="right"/>
    </xf>
    <xf numFmtId="14" fontId="16" fillId="7" borderId="0" xfId="0" applyNumberFormat="1" applyFont="1" applyFill="1" applyAlignment="1">
      <alignment horizontal="center"/>
    </xf>
    <xf numFmtId="14" fontId="16" fillId="7" borderId="0" xfId="0" applyNumberFormat="1" applyFont="1" applyFill="1" applyAlignment="1">
      <alignment horizontal="left"/>
    </xf>
    <xf numFmtId="0" fontId="7" fillId="7" borderId="0" xfId="0" applyFont="1" applyFill="1" applyAlignment="1">
      <alignment vertical="top"/>
    </xf>
    <xf numFmtId="0" fontId="30" fillId="8" borderId="0" xfId="0" applyFont="1" applyFill="1" applyAlignment="1">
      <alignment horizontal="right"/>
    </xf>
    <xf numFmtId="0" fontId="30" fillId="16" borderId="0" xfId="0" applyFont="1" applyFill="1" applyAlignment="1">
      <alignment vertical="center"/>
    </xf>
    <xf numFmtId="1" fontId="20" fillId="0" borderId="1" xfId="0" applyNumberFormat="1" applyFont="1" applyBorder="1" applyAlignment="1">
      <alignment horizontal="center"/>
    </xf>
    <xf numFmtId="0" fontId="10" fillId="8" borderId="0" xfId="0" applyFont="1" applyFill="1" applyAlignment="1">
      <alignment horizontal="right"/>
    </xf>
    <xf numFmtId="0" fontId="7" fillId="7" borderId="0" xfId="0" applyFont="1" applyFill="1"/>
    <xf numFmtId="0" fontId="0" fillId="7" borderId="0" xfId="0" applyFont="1" applyFill="1" applyAlignment="1">
      <alignment horizontal="left" wrapText="1"/>
    </xf>
    <xf numFmtId="0" fontId="30" fillId="7" borderId="0" xfId="0" applyFont="1" applyFill="1"/>
    <xf numFmtId="0" fontId="30" fillId="7" borderId="0" xfId="0" applyFont="1" applyFill="1" applyAlignment="1">
      <alignment vertical="top" wrapText="1"/>
    </xf>
    <xf numFmtId="0" fontId="0" fillId="7" borderId="0" xfId="0" applyFont="1" applyFill="1" applyAlignment="1">
      <alignment horizontal="left" vertical="top" wrapText="1"/>
    </xf>
    <xf numFmtId="0" fontId="7" fillId="7" borderId="0" xfId="0" applyFont="1" applyFill="1"/>
    <xf numFmtId="0" fontId="28" fillId="7" borderId="0" xfId="0" applyFont="1" applyFill="1" applyAlignment="1">
      <alignment horizontal="left" vertical="top" wrapText="1" readingOrder="1"/>
    </xf>
    <xf numFmtId="0" fontId="10" fillId="16" borderId="0" xfId="0" applyFont="1" applyFill="1" applyAlignment="1">
      <alignment horizontal="left" vertical="top" wrapText="1"/>
    </xf>
    <xf numFmtId="0" fontId="0" fillId="0" borderId="11" xfId="0" applyBorder="1" applyAlignment="1">
      <alignment horizontal="center" wrapText="1"/>
    </xf>
    <xf numFmtId="0" fontId="0" fillId="0" borderId="12" xfId="0" applyBorder="1" applyAlignment="1">
      <alignment horizontal="center" wrapText="1"/>
    </xf>
    <xf numFmtId="0" fontId="31" fillId="18" borderId="0" xfId="0" applyFont="1" applyFill="1" applyAlignment="1">
      <alignment horizontal="center" wrapText="1"/>
    </xf>
    <xf numFmtId="0" fontId="26" fillId="18" borderId="0" xfId="0" applyFont="1" applyFill="1" applyAlignment="1">
      <alignment horizontal="center" vertical="top" wrapText="1"/>
    </xf>
  </cellXfs>
  <cellStyles count="1">
    <cellStyle name="Normal" xfId="0" builtinId="0"/>
  </cellStyles>
  <dxfs count="188">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border>
        <left style="thin">
          <color auto="1"/>
        </left>
        <right style="thin">
          <color auto="1"/>
        </right>
        <vertical/>
        <horizontal/>
      </border>
    </dxf>
    <dxf>
      <border>
        <left style="thin">
          <color auto="1"/>
        </left>
        <right style="thin">
          <color auto="1"/>
        </right>
        <vertical/>
        <horizontal/>
      </border>
    </dxf>
    <dxf>
      <border>
        <left style="thin">
          <color auto="1"/>
        </left>
        <right style="thin">
          <color auto="1"/>
        </right>
        <bottom style="thin">
          <color auto="1"/>
        </bottom>
        <vertical/>
        <horizontal/>
      </border>
    </dxf>
    <dxf>
      <font>
        <b/>
        <i val="0"/>
        <color rgb="FFFF0000"/>
      </font>
      <border>
        <left style="thin">
          <color auto="1"/>
        </left>
        <right style="thin">
          <color auto="1"/>
        </right>
        <bottom style="thin">
          <color auto="1"/>
        </bottom>
        <vertical/>
        <horizontal/>
      </border>
    </dxf>
    <dxf>
      <font>
        <b/>
        <i val="0"/>
        <color rgb="FFFF0000"/>
      </font>
      <border>
        <left style="thin">
          <color auto="1"/>
        </left>
        <right style="thin">
          <color auto="1"/>
        </right>
        <top style="thin">
          <color auto="1"/>
        </top>
        <vertical/>
        <horizontal/>
      </border>
    </dxf>
    <dxf>
      <font>
        <b/>
        <i val="0"/>
        <color rgb="FFFF0000"/>
      </font>
      <border>
        <left style="thin">
          <color auto="1"/>
        </left>
        <right style="thin">
          <color auto="1"/>
        </right>
        <top/>
        <bottom/>
      </border>
    </dxf>
    <dxf>
      <font>
        <b/>
        <i val="0"/>
        <color rgb="FFFF0000"/>
      </font>
      <border>
        <left style="thin">
          <color auto="1"/>
        </left>
        <right style="thin">
          <color auto="1"/>
        </right>
        <top/>
        <bottom style="thin">
          <color auto="1"/>
        </bottom>
      </border>
    </dxf>
    <dxf>
      <font>
        <b/>
        <i val="0"/>
        <color rgb="FFFF0000"/>
      </font>
      <border>
        <left style="thin">
          <color auto="1"/>
        </left>
        <right style="thin">
          <color auto="1"/>
        </right>
        <top style="thin">
          <color auto="1"/>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 par germe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D451-407D-881E-AC9A699FD887}"/>
              </c:ext>
            </c:extLst>
          </c:dPt>
          <c:dPt>
            <c:idx val="1"/>
            <c:bubble3D val="0"/>
            <c:spPr>
              <a:solidFill>
                <a:schemeClr val="accent2"/>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D451-407D-881E-AC9A699FD887}"/>
              </c:ext>
            </c:extLst>
          </c:dPt>
          <c:dPt>
            <c:idx val="2"/>
            <c:bubble3D val="0"/>
            <c:spPr>
              <a:solidFill>
                <a:schemeClr val="accent3"/>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D451-407D-881E-AC9A699FD887}"/>
              </c:ext>
            </c:extLst>
          </c:dPt>
          <c:dPt>
            <c:idx val="3"/>
            <c:bubble3D val="0"/>
            <c:spPr>
              <a:solidFill>
                <a:schemeClr val="accent4"/>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7-D451-407D-881E-AC9A699FD887}"/>
              </c:ext>
            </c:extLst>
          </c:dPt>
          <c:dPt>
            <c:idx val="4"/>
            <c:bubble3D val="0"/>
            <c:spPr>
              <a:solidFill>
                <a:schemeClr val="accent5"/>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9-D451-407D-881E-AC9A699FD8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Saisie!$A$229:$A$233</c:f>
              <c:strCache>
                <c:ptCount val="5"/>
                <c:pt idx="0">
                  <c:v>BMR</c:v>
                </c:pt>
                <c:pt idx="1">
                  <c:v>Gale</c:v>
                </c:pt>
                <c:pt idx="2">
                  <c:v>Clostridioides</c:v>
                </c:pt>
                <c:pt idx="3">
                  <c:v>Autres</c:v>
                </c:pt>
                <c:pt idx="4">
                  <c:v>BHRe</c:v>
                </c:pt>
              </c:strCache>
            </c:strRef>
          </c:cat>
          <c:val>
            <c:numRef>
              <c:f>Saisie!$BF$229:$BF$233</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A-D451-407D-881E-AC9A699FD887}"/>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 par germe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DEC6-4C87-BCD1-22C8646C170B}"/>
              </c:ext>
            </c:extLst>
          </c:dPt>
          <c:dPt>
            <c:idx val="1"/>
            <c:bubble3D val="0"/>
            <c:spPr>
              <a:solidFill>
                <a:schemeClr val="accent2"/>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DEC6-4C87-BCD1-22C8646C170B}"/>
              </c:ext>
            </c:extLst>
          </c:dPt>
          <c:dPt>
            <c:idx val="2"/>
            <c:bubble3D val="0"/>
            <c:spPr>
              <a:solidFill>
                <a:schemeClr val="accent3"/>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DEC6-4C87-BCD1-22C8646C170B}"/>
              </c:ext>
            </c:extLst>
          </c:dPt>
          <c:dPt>
            <c:idx val="3"/>
            <c:bubble3D val="0"/>
            <c:spPr>
              <a:solidFill>
                <a:schemeClr val="accent4"/>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7-DEC6-4C87-BCD1-22C8646C170B}"/>
              </c:ext>
            </c:extLst>
          </c:dPt>
          <c:dPt>
            <c:idx val="4"/>
            <c:bubble3D val="0"/>
            <c:spPr>
              <a:solidFill>
                <a:schemeClr val="accent5"/>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9-DEC6-4C87-BCD1-22C8646C170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Saisie!$A$302:$A$306</c:f>
              <c:strCache>
                <c:ptCount val="5"/>
                <c:pt idx="0">
                  <c:v>BMR</c:v>
                </c:pt>
                <c:pt idx="1">
                  <c:v>Gale</c:v>
                </c:pt>
                <c:pt idx="2">
                  <c:v>Clostridioides</c:v>
                </c:pt>
                <c:pt idx="3">
                  <c:v>Autres</c:v>
                </c:pt>
                <c:pt idx="4">
                  <c:v>BHRe</c:v>
                </c:pt>
              </c:strCache>
            </c:strRef>
          </c:cat>
          <c:val>
            <c:numRef>
              <c:f>Saisie!$BF$302:$BF$306</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A-DEC6-4C87-BCD1-22C8646C170B}"/>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1.png"/><Relationship Id="rId4"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hyperlink" Target="#Saisie!A1"/><Relationship Id="rId2" Type="http://schemas.openxmlformats.org/officeDocument/2006/relationships/image" Target="../media/image9.png"/><Relationship Id="rId1" Type="http://schemas.openxmlformats.org/officeDocument/2006/relationships/image" Target="../media/image1.png"/><Relationship Id="rId6" Type="http://schemas.openxmlformats.org/officeDocument/2006/relationships/hyperlink" Target="#Bilan!H47"/><Relationship Id="rId5" Type="http://schemas.openxmlformats.org/officeDocument/2006/relationships/image" Target="../media/image4.png"/><Relationship Id="rId4" Type="http://schemas.openxmlformats.org/officeDocument/2006/relationships/hyperlink" Target="#Saisie!A140"/></Relationships>
</file>

<file path=xl/drawings/_rels/drawing4.xml.rels><?xml version="1.0" encoding="UTF-8" standalone="yes"?>
<Relationships xmlns="http://schemas.openxmlformats.org/package/2006/relationships"><Relationship Id="rId8" Type="http://schemas.openxmlformats.org/officeDocument/2006/relationships/chart" Target="../charts/chart2.xml"/><Relationship Id="rId3" Type="http://schemas.openxmlformats.org/officeDocument/2006/relationships/image" Target="../media/image12.png"/><Relationship Id="rId7" Type="http://schemas.openxmlformats.org/officeDocument/2006/relationships/chart" Target="../charts/chart1.xml"/><Relationship Id="rId12" Type="http://schemas.openxmlformats.org/officeDocument/2006/relationships/hyperlink" Target="#Saisie!A1"/><Relationship Id="rId2" Type="http://schemas.openxmlformats.org/officeDocument/2006/relationships/image" Target="../media/image11.png"/><Relationship Id="rId1" Type="http://schemas.openxmlformats.org/officeDocument/2006/relationships/image" Target="../media/image10.png"/><Relationship Id="rId6" Type="http://schemas.openxmlformats.org/officeDocument/2006/relationships/hyperlink" Target="#Bilan!A1"/><Relationship Id="rId11" Type="http://schemas.openxmlformats.org/officeDocument/2006/relationships/image" Target="../media/image8.png"/><Relationship Id="rId5" Type="http://schemas.openxmlformats.org/officeDocument/2006/relationships/hyperlink" Target="#Bilan!A387"/><Relationship Id="rId10" Type="http://schemas.openxmlformats.org/officeDocument/2006/relationships/hyperlink" Target="#Bilan!H47"/><Relationship Id="rId4" Type="http://schemas.openxmlformats.org/officeDocument/2006/relationships/hyperlink" Target="#Bilan!A72"/><Relationship Id="rId9"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760503</xdr:colOff>
      <xdr:row>2</xdr:row>
      <xdr:rowOff>638175</xdr:rowOff>
    </xdr:to>
    <xdr:pic>
      <xdr:nvPicPr>
        <xdr:cNvPr id="4" name="Image 3">
          <a:extLst>
            <a:ext uri="{FF2B5EF4-FFF2-40B4-BE49-F238E27FC236}">
              <a16:creationId xmlns="" xmlns:a16="http://schemas.microsoft.com/office/drawing/2014/main" id="{5B4A5866-3FCC-4B8C-8103-5AFC38CCD179}"/>
            </a:ext>
          </a:extLst>
        </xdr:cNvPr>
        <xdr:cNvPicPr>
          <a:picLocks noChangeAspect="1"/>
        </xdr:cNvPicPr>
      </xdr:nvPicPr>
      <xdr:blipFill>
        <a:blip xmlns:r="http://schemas.openxmlformats.org/officeDocument/2006/relationships" r:embed="rId1"/>
        <a:stretch>
          <a:fillRect/>
        </a:stretch>
      </xdr:blipFill>
      <xdr:spPr>
        <a:xfrm>
          <a:off x="0" y="0"/>
          <a:ext cx="2494053" cy="1019175"/>
        </a:xfrm>
        <a:prstGeom prst="rect">
          <a:avLst/>
        </a:prstGeom>
      </xdr:spPr>
    </xdr:pic>
    <xdr:clientData/>
  </xdr:twoCellAnchor>
  <xdr:twoCellAnchor editAs="oneCell">
    <xdr:from>
      <xdr:col>25</xdr:col>
      <xdr:colOff>257175</xdr:colOff>
      <xdr:row>11</xdr:row>
      <xdr:rowOff>142875</xdr:rowOff>
    </xdr:from>
    <xdr:to>
      <xdr:col>32</xdr:col>
      <xdr:colOff>348400</xdr:colOff>
      <xdr:row>25</xdr:row>
      <xdr:rowOff>50799</xdr:rowOff>
    </xdr:to>
    <xdr:pic>
      <xdr:nvPicPr>
        <xdr:cNvPr id="3" name="Image 2">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17526000" y="3886200"/>
          <a:ext cx="5425225" cy="3660774"/>
        </a:xfrm>
        <a:prstGeom prst="rect">
          <a:avLst/>
        </a:prstGeom>
      </xdr:spPr>
    </xdr:pic>
    <xdr:clientData/>
  </xdr:twoCellAnchor>
  <xdr:twoCellAnchor editAs="oneCell">
    <xdr:from>
      <xdr:col>25</xdr:col>
      <xdr:colOff>257175</xdr:colOff>
      <xdr:row>27</xdr:row>
      <xdr:rowOff>85725</xdr:rowOff>
    </xdr:from>
    <xdr:to>
      <xdr:col>32</xdr:col>
      <xdr:colOff>618545</xdr:colOff>
      <xdr:row>52</xdr:row>
      <xdr:rowOff>104775</xdr:rowOff>
    </xdr:to>
    <xdr:pic>
      <xdr:nvPicPr>
        <xdr:cNvPr id="5" name="Image 4">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17526000" y="7496175"/>
          <a:ext cx="5695370" cy="6858000"/>
        </a:xfrm>
        <a:prstGeom prst="rect">
          <a:avLst/>
        </a:prstGeom>
      </xdr:spPr>
    </xdr:pic>
    <xdr:clientData/>
  </xdr:twoCellAnchor>
  <xdr:twoCellAnchor>
    <xdr:from>
      <xdr:col>24</xdr:col>
      <xdr:colOff>371475</xdr:colOff>
      <xdr:row>9</xdr:row>
      <xdr:rowOff>142875</xdr:rowOff>
    </xdr:from>
    <xdr:to>
      <xdr:col>31</xdr:col>
      <xdr:colOff>238125</xdr:colOff>
      <xdr:row>11</xdr:row>
      <xdr:rowOff>114300</xdr:rowOff>
    </xdr:to>
    <xdr:sp macro="" textlink="">
      <xdr:nvSpPr>
        <xdr:cNvPr id="6" name="ZoneTexte 5"/>
        <xdr:cNvSpPr txBox="1"/>
      </xdr:nvSpPr>
      <xdr:spPr>
        <a:xfrm>
          <a:off x="16878300" y="3409950"/>
          <a:ext cx="520065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PCC pour (type de germe) : </a:t>
          </a:r>
          <a:r>
            <a:rPr lang="fr-FR" sz="1100" b="0"/>
            <a:t>il s'agit du germe</a:t>
          </a:r>
          <a:r>
            <a:rPr lang="fr-FR" sz="1100" b="0" baseline="0"/>
            <a:t> diagnostiqué ou dépisté qui a entrainé la mise en précaution complémentaire contact du patient</a:t>
          </a:r>
          <a:r>
            <a:rPr lang="fr-FR" sz="1100" b="1"/>
            <a:t>   </a:t>
          </a:r>
        </a:p>
      </xdr:txBody>
    </xdr:sp>
    <xdr:clientData/>
  </xdr:twoCellAnchor>
  <xdr:twoCellAnchor editAs="oneCell">
    <xdr:from>
      <xdr:col>1</xdr:col>
      <xdr:colOff>190500</xdr:colOff>
      <xdr:row>4</xdr:row>
      <xdr:rowOff>180975</xdr:rowOff>
    </xdr:from>
    <xdr:to>
      <xdr:col>2</xdr:col>
      <xdr:colOff>504825</xdr:colOff>
      <xdr:row>6</xdr:row>
      <xdr:rowOff>447675</xdr:rowOff>
    </xdr:to>
    <xdr:pic>
      <xdr:nvPicPr>
        <xdr:cNvPr id="7" name="Image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4400" y="1438275"/>
          <a:ext cx="10763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542925</xdr:colOff>
      <xdr:row>2</xdr:row>
      <xdr:rowOff>0</xdr:rowOff>
    </xdr:from>
    <xdr:to>
      <xdr:col>26</xdr:col>
      <xdr:colOff>657225</xdr:colOff>
      <xdr:row>7</xdr:row>
      <xdr:rowOff>9525</xdr:rowOff>
    </xdr:to>
    <xdr:pic>
      <xdr:nvPicPr>
        <xdr:cNvPr id="10" name="Image 9"/>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696700" y="381000"/>
          <a:ext cx="7429500" cy="2514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723900</xdr:colOff>
      <xdr:row>2</xdr:row>
      <xdr:rowOff>47625</xdr:rowOff>
    </xdr:from>
    <xdr:to>
      <xdr:col>29</xdr:col>
      <xdr:colOff>581025</xdr:colOff>
      <xdr:row>3</xdr:row>
      <xdr:rowOff>104775</xdr:rowOff>
    </xdr:to>
    <xdr:pic>
      <xdr:nvPicPr>
        <xdr:cNvPr id="11" name="Image 10"/>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192875" y="428625"/>
          <a:ext cx="2143125"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703251</xdr:colOff>
      <xdr:row>4</xdr:row>
      <xdr:rowOff>152400</xdr:rowOff>
    </xdr:to>
    <xdr:pic>
      <xdr:nvPicPr>
        <xdr:cNvPr id="4" name="Imag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0" y="0"/>
          <a:ext cx="2989251" cy="962025"/>
        </a:xfrm>
        <a:prstGeom prst="rect">
          <a:avLst/>
        </a:prstGeom>
      </xdr:spPr>
    </xdr:pic>
    <xdr:clientData/>
  </xdr:twoCellAnchor>
  <xdr:twoCellAnchor>
    <xdr:from>
      <xdr:col>5</xdr:col>
      <xdr:colOff>1885949</xdr:colOff>
      <xdr:row>1</xdr:row>
      <xdr:rowOff>47624</xdr:rowOff>
    </xdr:from>
    <xdr:to>
      <xdr:col>9</xdr:col>
      <xdr:colOff>466724</xdr:colOff>
      <xdr:row>8</xdr:row>
      <xdr:rowOff>85724</xdr:rowOff>
    </xdr:to>
    <xdr:sp macro="" textlink="">
      <xdr:nvSpPr>
        <xdr:cNvPr id="7" name="Rectangle à coins arrondis 6"/>
        <xdr:cNvSpPr/>
      </xdr:nvSpPr>
      <xdr:spPr>
        <a:xfrm>
          <a:off x="5105399" y="238124"/>
          <a:ext cx="5229225" cy="14192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800"/>
            <a:t>Cette évaluation est annuelle</a:t>
          </a:r>
          <a:r>
            <a:rPr lang="fr-FR" sz="1800" baseline="0"/>
            <a:t> :</a:t>
          </a:r>
        </a:p>
        <a:p>
          <a:pPr algn="ctr"/>
          <a:r>
            <a:rPr lang="fr-FR" sz="1800"/>
            <a:t> si vous changez d'année, changez de</a:t>
          </a:r>
          <a:r>
            <a:rPr lang="fr-FR" sz="1800" baseline="0"/>
            <a:t> fichier </a:t>
          </a:r>
          <a:r>
            <a:rPr lang="fr-FR" sz="1800"/>
            <a:t> EXCEL</a:t>
          </a:r>
        </a:p>
      </xdr:txBody>
    </xdr:sp>
    <xdr:clientData/>
  </xdr:twoCellAnchor>
  <xdr:twoCellAnchor editAs="oneCell">
    <xdr:from>
      <xdr:col>5</xdr:col>
      <xdr:colOff>419100</xdr:colOff>
      <xdr:row>3</xdr:row>
      <xdr:rowOff>180975</xdr:rowOff>
    </xdr:from>
    <xdr:to>
      <xdr:col>5</xdr:col>
      <xdr:colOff>1099419</xdr:colOff>
      <xdr:row>7</xdr:row>
      <xdr:rowOff>57150</xdr:rowOff>
    </xdr:to>
    <xdr:pic>
      <xdr:nvPicPr>
        <xdr:cNvPr id="8" name="Imag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8550" y="800100"/>
          <a:ext cx="680319"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552450</xdr:colOff>
      <xdr:row>12</xdr:row>
      <xdr:rowOff>152401</xdr:rowOff>
    </xdr:from>
    <xdr:to>
      <xdr:col>6</xdr:col>
      <xdr:colOff>790576</xdr:colOff>
      <xdr:row>26</xdr:row>
      <xdr:rowOff>56859</xdr:rowOff>
    </xdr:to>
    <xdr:pic>
      <xdr:nvPicPr>
        <xdr:cNvPr id="13" name="Image 1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38450" y="2533651"/>
          <a:ext cx="4924426" cy="25714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809625</xdr:colOff>
      <xdr:row>13</xdr:row>
      <xdr:rowOff>0</xdr:rowOff>
    </xdr:from>
    <xdr:to>
      <xdr:col>10</xdr:col>
      <xdr:colOff>742950</xdr:colOff>
      <xdr:row>26</xdr:row>
      <xdr:rowOff>1371</xdr:rowOff>
    </xdr:to>
    <xdr:pic>
      <xdr:nvPicPr>
        <xdr:cNvPr id="6" name="Image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781925" y="2571750"/>
          <a:ext cx="3590925" cy="24778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466725</xdr:colOff>
      <xdr:row>20</xdr:row>
      <xdr:rowOff>133350</xdr:rowOff>
    </xdr:from>
    <xdr:to>
      <xdr:col>9</xdr:col>
      <xdr:colOff>266700</xdr:colOff>
      <xdr:row>23</xdr:row>
      <xdr:rowOff>76200</xdr:rowOff>
    </xdr:to>
    <xdr:sp macro="" textlink="">
      <xdr:nvSpPr>
        <xdr:cNvPr id="2" name="ZoneTexte 1"/>
        <xdr:cNvSpPr txBox="1"/>
      </xdr:nvSpPr>
      <xdr:spPr>
        <a:xfrm>
          <a:off x="8829675" y="4038600"/>
          <a:ext cx="1304925" cy="5143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2800"/>
            <a:t>      PCC</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628650</xdr:colOff>
      <xdr:row>0</xdr:row>
      <xdr:rowOff>180975</xdr:rowOff>
    </xdr:from>
    <xdr:to>
      <xdr:col>0</xdr:col>
      <xdr:colOff>3656001</xdr:colOff>
      <xdr:row>5</xdr:row>
      <xdr:rowOff>171097</xdr:rowOff>
    </xdr:to>
    <xdr:pic>
      <xdr:nvPicPr>
        <xdr:cNvPr id="2" name="Imag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152650" y="180975"/>
          <a:ext cx="3027351" cy="962025"/>
        </a:xfrm>
        <a:prstGeom prst="rect">
          <a:avLst/>
        </a:prstGeom>
      </xdr:spPr>
    </xdr:pic>
    <xdr:clientData/>
  </xdr:twoCellAnchor>
  <xdr:twoCellAnchor editAs="oneCell">
    <xdr:from>
      <xdr:col>0</xdr:col>
      <xdr:colOff>356366</xdr:colOff>
      <xdr:row>130</xdr:row>
      <xdr:rowOff>198435</xdr:rowOff>
    </xdr:from>
    <xdr:to>
      <xdr:col>0</xdr:col>
      <xdr:colOff>1627188</xdr:colOff>
      <xdr:row>133</xdr:row>
      <xdr:rowOff>426506</xdr:rowOff>
    </xdr:to>
    <xdr:pic>
      <xdr:nvPicPr>
        <xdr:cNvPr id="6" name="Image 5" descr="Montrer du doigt - Icônes mains et gestes gratuites">
          <a:extLst>
            <a:ext uri="{FF2B5EF4-FFF2-40B4-BE49-F238E27FC236}">
              <a16:creationId xmlns="" xmlns:a16="http://schemas.microsoft.com/office/drawing/2014/main" id="{CDDBB5B4-B275-B67F-9E16-D86856E639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80366" y="4357685"/>
          <a:ext cx="1270822" cy="1273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1301750</xdr:colOff>
      <xdr:row>131</xdr:row>
      <xdr:rowOff>95248</xdr:rowOff>
    </xdr:from>
    <xdr:to>
      <xdr:col>0</xdr:col>
      <xdr:colOff>4815416</xdr:colOff>
      <xdr:row>134</xdr:row>
      <xdr:rowOff>650874</xdr:rowOff>
    </xdr:to>
    <xdr:sp macro="" textlink="">
      <xdr:nvSpPr>
        <xdr:cNvPr id="7" name="Rectangle : avec coins rognés en haut 6">
          <a:extLst>
            <a:ext uri="{FF2B5EF4-FFF2-40B4-BE49-F238E27FC236}">
              <a16:creationId xmlns="" xmlns:a16="http://schemas.microsoft.com/office/drawing/2014/main" id="{93753EEC-51FA-4522-97E0-A3273A0762E5}"/>
            </a:ext>
          </a:extLst>
        </xdr:cNvPr>
        <xdr:cNvSpPr/>
      </xdr:nvSpPr>
      <xdr:spPr>
        <a:xfrm>
          <a:off x="1767417" y="25124831"/>
          <a:ext cx="3513666" cy="2143126"/>
        </a:xfrm>
        <a:prstGeom prst="snip2Same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600"/>
            <a:t>Un commentaire vous est</a:t>
          </a:r>
          <a:r>
            <a:rPr lang="fr-FR" sz="1600" baseline="0"/>
            <a:t> proposé : </a:t>
          </a:r>
        </a:p>
        <a:p>
          <a:pPr algn="ctr"/>
          <a:endParaRPr lang="fr-FR" sz="1600" baseline="0"/>
        </a:p>
        <a:p>
          <a:pPr algn="l"/>
          <a:r>
            <a:rPr lang="fr-FR" sz="1600" baseline="0"/>
            <a:t>- si le</a:t>
          </a:r>
          <a:r>
            <a:rPr lang="fr-FR" sz="1600"/>
            <a:t> % d'objectif atteint est &lt;80%</a:t>
          </a:r>
        </a:p>
        <a:p>
          <a:pPr algn="ctr"/>
          <a:r>
            <a:rPr lang="fr-FR" sz="1600"/>
            <a:t>ou</a:t>
          </a:r>
        </a:p>
        <a:p>
          <a:pPr algn="l"/>
          <a:r>
            <a:rPr lang="fr-FR" sz="1600"/>
            <a:t>- si le port de gants n'est pas conforme aux recommandations</a:t>
          </a:r>
        </a:p>
      </xdr:txBody>
    </xdr:sp>
    <xdr:clientData/>
  </xdr:twoCellAnchor>
  <xdr:twoCellAnchor>
    <xdr:from>
      <xdr:col>0</xdr:col>
      <xdr:colOff>338668</xdr:colOff>
      <xdr:row>135</xdr:row>
      <xdr:rowOff>84667</xdr:rowOff>
    </xdr:from>
    <xdr:to>
      <xdr:col>0</xdr:col>
      <xdr:colOff>1280584</xdr:colOff>
      <xdr:row>135</xdr:row>
      <xdr:rowOff>1143000</xdr:rowOff>
    </xdr:to>
    <xdr:sp macro="" textlink="">
      <xdr:nvSpPr>
        <xdr:cNvPr id="8" name="Flèche : gauche 20">
          <a:hlinkClick xmlns:r="http://schemas.openxmlformats.org/officeDocument/2006/relationships" r:id="rId3"/>
          <a:extLst>
            <a:ext uri="{FF2B5EF4-FFF2-40B4-BE49-F238E27FC236}">
              <a16:creationId xmlns="" xmlns:a16="http://schemas.microsoft.com/office/drawing/2014/main" id="{EF3C4FC4-B88E-42EE-8879-89739F659BF1}"/>
            </a:ext>
          </a:extLst>
        </xdr:cNvPr>
        <xdr:cNvSpPr/>
      </xdr:nvSpPr>
      <xdr:spPr>
        <a:xfrm>
          <a:off x="804335" y="27368500"/>
          <a:ext cx="941916" cy="1058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400"/>
            <a:t>Retour</a:t>
          </a:r>
        </a:p>
      </xdr:txBody>
    </xdr:sp>
    <xdr:clientData/>
  </xdr:twoCellAnchor>
  <xdr:twoCellAnchor>
    <xdr:from>
      <xdr:col>0</xdr:col>
      <xdr:colOff>1386416</xdr:colOff>
      <xdr:row>25</xdr:row>
      <xdr:rowOff>179917</xdr:rowOff>
    </xdr:from>
    <xdr:to>
      <xdr:col>0</xdr:col>
      <xdr:colOff>4743979</xdr:colOff>
      <xdr:row>32</xdr:row>
      <xdr:rowOff>148167</xdr:rowOff>
    </xdr:to>
    <xdr:sp macro="" textlink="">
      <xdr:nvSpPr>
        <xdr:cNvPr id="9" name="Rectangle : avec coins rognés en haut 6">
          <a:hlinkClick xmlns:r="http://schemas.openxmlformats.org/officeDocument/2006/relationships" r:id="rId4"/>
          <a:extLst>
            <a:ext uri="{FF2B5EF4-FFF2-40B4-BE49-F238E27FC236}">
              <a16:creationId xmlns="" xmlns:a16="http://schemas.microsoft.com/office/drawing/2014/main" id="{93753EEC-51FA-4522-97E0-A3273A0762E5}"/>
            </a:ext>
          </a:extLst>
        </xdr:cNvPr>
        <xdr:cNvSpPr/>
      </xdr:nvSpPr>
      <xdr:spPr>
        <a:xfrm>
          <a:off x="1852083" y="4667250"/>
          <a:ext cx="3357563" cy="1301750"/>
        </a:xfrm>
        <a:prstGeom prst="snip2Same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a:solidFill>
                <a:sysClr val="windowText" lastClr="000000"/>
              </a:solidFill>
            </a:rPr>
            <a:t>Un commentaire vous sera</a:t>
          </a:r>
          <a:r>
            <a:rPr lang="fr-FR" sz="1400" baseline="0">
              <a:solidFill>
                <a:sysClr val="windowText" lastClr="000000"/>
              </a:solidFill>
            </a:rPr>
            <a:t> proposé en fonction des données saisies.</a:t>
          </a:r>
        </a:p>
        <a:p>
          <a:pPr algn="ctr"/>
          <a:r>
            <a:rPr lang="fr-FR" sz="1400" baseline="0">
              <a:solidFill>
                <a:sysClr val="windowText" lastClr="000000"/>
              </a:solidFill>
            </a:rPr>
            <a:t> </a:t>
          </a:r>
        </a:p>
        <a:p>
          <a:pPr algn="ctr"/>
          <a:r>
            <a:rPr lang="fr-FR" sz="1400" baseline="0">
              <a:solidFill>
                <a:sysClr val="windowText" lastClr="000000"/>
              </a:solidFill>
            </a:rPr>
            <a:t> Pour voir ce commentaire :</a:t>
          </a:r>
          <a:endParaRPr lang="fr-FR" sz="1400">
            <a:solidFill>
              <a:sysClr val="windowText" lastClr="000000"/>
            </a:solidFill>
          </a:endParaRPr>
        </a:p>
        <a:p>
          <a:pPr algn="ctr"/>
          <a:r>
            <a:rPr lang="fr-FR" sz="1400" i="1">
              <a:solidFill>
                <a:srgbClr val="FFFF00"/>
              </a:solidFill>
            </a:rPr>
            <a:t>Cliquez ici !</a:t>
          </a:r>
        </a:p>
      </xdr:txBody>
    </xdr:sp>
    <xdr:clientData/>
  </xdr:twoCellAnchor>
  <xdr:twoCellAnchor editAs="oneCell">
    <xdr:from>
      <xdr:col>0</xdr:col>
      <xdr:colOff>814916</xdr:colOff>
      <xdr:row>4</xdr:row>
      <xdr:rowOff>130559</xdr:rowOff>
    </xdr:from>
    <xdr:to>
      <xdr:col>0</xdr:col>
      <xdr:colOff>1747548</xdr:colOff>
      <xdr:row>9</xdr:row>
      <xdr:rowOff>137583</xdr:rowOff>
    </xdr:to>
    <xdr:pic>
      <xdr:nvPicPr>
        <xdr:cNvPr id="10" name="Image 9"/>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14916" y="892559"/>
          <a:ext cx="932632" cy="874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179916</xdr:colOff>
      <xdr:row>1</xdr:row>
      <xdr:rowOff>0</xdr:rowOff>
    </xdr:from>
    <xdr:to>
      <xdr:col>10</xdr:col>
      <xdr:colOff>416719</xdr:colOff>
      <xdr:row>4</xdr:row>
      <xdr:rowOff>169334</xdr:rowOff>
    </xdr:to>
    <xdr:sp macro="" textlink="">
      <xdr:nvSpPr>
        <xdr:cNvPr id="11" name="Organigramme : Multidocument 10">
          <a:hlinkClick xmlns:r="http://schemas.openxmlformats.org/officeDocument/2006/relationships" r:id="rId6"/>
        </xdr:cNvPr>
        <xdr:cNvSpPr/>
      </xdr:nvSpPr>
      <xdr:spPr>
        <a:xfrm>
          <a:off x="11599333" y="190500"/>
          <a:ext cx="3380053" cy="751417"/>
        </a:xfrm>
        <a:prstGeom prst="flowChartMultidocumen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a:t>pour modifier la période : cliquez ici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38100</xdr:colOff>
      <xdr:row>50</xdr:row>
      <xdr:rowOff>66675</xdr:rowOff>
    </xdr:from>
    <xdr:to>
      <xdr:col>3</xdr:col>
      <xdr:colOff>342900</xdr:colOff>
      <xdr:row>55</xdr:row>
      <xdr:rowOff>19050</xdr:rowOff>
    </xdr:to>
    <xdr:sp macro="" textlink="">
      <xdr:nvSpPr>
        <xdr:cNvPr id="2" name="Ellipse 1">
          <a:extLst>
            <a:ext uri="{FF2B5EF4-FFF2-40B4-BE49-F238E27FC236}">
              <a16:creationId xmlns="" xmlns:a16="http://schemas.microsoft.com/office/drawing/2014/main" id="{00000000-0008-0000-0200-000002000000}"/>
            </a:ext>
          </a:extLst>
        </xdr:cNvPr>
        <xdr:cNvSpPr/>
      </xdr:nvSpPr>
      <xdr:spPr>
        <a:xfrm>
          <a:off x="6019800" y="638175"/>
          <a:ext cx="1066800" cy="981075"/>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66675</xdr:colOff>
      <xdr:row>57</xdr:row>
      <xdr:rowOff>57150</xdr:rowOff>
    </xdr:from>
    <xdr:to>
      <xdr:col>5</xdr:col>
      <xdr:colOff>371475</xdr:colOff>
      <xdr:row>62</xdr:row>
      <xdr:rowOff>9525</xdr:rowOff>
    </xdr:to>
    <xdr:sp macro="" textlink="">
      <xdr:nvSpPr>
        <xdr:cNvPr id="3" name="Ellipse 2">
          <a:extLst>
            <a:ext uri="{FF2B5EF4-FFF2-40B4-BE49-F238E27FC236}">
              <a16:creationId xmlns="" xmlns:a16="http://schemas.microsoft.com/office/drawing/2014/main" id="{00000000-0008-0000-0200-000003000000}"/>
            </a:ext>
          </a:extLst>
        </xdr:cNvPr>
        <xdr:cNvSpPr/>
      </xdr:nvSpPr>
      <xdr:spPr>
        <a:xfrm>
          <a:off x="7572375" y="2038350"/>
          <a:ext cx="1066800" cy="981075"/>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5</xdr:col>
      <xdr:colOff>428625</xdr:colOff>
      <xdr:row>55</xdr:row>
      <xdr:rowOff>28575</xdr:rowOff>
    </xdr:from>
    <xdr:to>
      <xdr:col>7</xdr:col>
      <xdr:colOff>304800</xdr:colOff>
      <xdr:row>62</xdr:row>
      <xdr:rowOff>133351</xdr:rowOff>
    </xdr:to>
    <xdr:pic>
      <xdr:nvPicPr>
        <xdr:cNvPr id="8" name="Image 7">
          <a:extLst>
            <a:ext uri="{FF2B5EF4-FFF2-40B4-BE49-F238E27FC236}">
              <a16:creationId xmlns=""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325" y="1628775"/>
          <a:ext cx="2066925" cy="1514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67</xdr:row>
      <xdr:rowOff>35718</xdr:rowOff>
    </xdr:from>
    <xdr:to>
      <xdr:col>4</xdr:col>
      <xdr:colOff>304800</xdr:colOff>
      <xdr:row>69</xdr:row>
      <xdr:rowOff>273843</xdr:rowOff>
    </xdr:to>
    <xdr:sp macro="" textlink="">
      <xdr:nvSpPr>
        <xdr:cNvPr id="9" name="Ellipse 8">
          <a:extLst>
            <a:ext uri="{FF2B5EF4-FFF2-40B4-BE49-F238E27FC236}">
              <a16:creationId xmlns="" xmlns:a16="http://schemas.microsoft.com/office/drawing/2014/main" id="{00000000-0008-0000-0200-000009000000}"/>
            </a:ext>
          </a:extLst>
        </xdr:cNvPr>
        <xdr:cNvSpPr/>
      </xdr:nvSpPr>
      <xdr:spPr>
        <a:xfrm>
          <a:off x="6738938" y="13287374"/>
          <a:ext cx="1066800" cy="976313"/>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10</xdr:col>
      <xdr:colOff>732897</xdr:colOff>
      <xdr:row>45</xdr:row>
      <xdr:rowOff>93927</xdr:rowOff>
    </xdr:from>
    <xdr:to>
      <xdr:col>13</xdr:col>
      <xdr:colOff>475722</xdr:colOff>
      <xdr:row>52</xdr:row>
      <xdr:rowOff>46037</xdr:rowOff>
    </xdr:to>
    <xdr:pic>
      <xdr:nvPicPr>
        <xdr:cNvPr id="11" name="Image 10">
          <a:extLst>
            <a:ext uri="{FF2B5EF4-FFF2-40B4-BE49-F238E27FC236}">
              <a16:creationId xmlns=""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65491" y="8856927"/>
          <a:ext cx="2028825" cy="13927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34396</xdr:colOff>
      <xdr:row>47</xdr:row>
      <xdr:rowOff>1322</xdr:rowOff>
    </xdr:from>
    <xdr:to>
      <xdr:col>11</xdr:col>
      <xdr:colOff>339196</xdr:colOff>
      <xdr:row>51</xdr:row>
      <xdr:rowOff>153457</xdr:rowOff>
    </xdr:to>
    <xdr:sp macro="" textlink="">
      <xdr:nvSpPr>
        <xdr:cNvPr id="12" name="Ellipse 11">
          <a:extLst>
            <a:ext uri="{FF2B5EF4-FFF2-40B4-BE49-F238E27FC236}">
              <a16:creationId xmlns="" xmlns:a16="http://schemas.microsoft.com/office/drawing/2014/main" id="{00000000-0008-0000-0200-00000C000000}"/>
            </a:ext>
          </a:extLst>
        </xdr:cNvPr>
        <xdr:cNvSpPr/>
      </xdr:nvSpPr>
      <xdr:spPr>
        <a:xfrm>
          <a:off x="13166990" y="9145322"/>
          <a:ext cx="1066800" cy="973666"/>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38100</xdr:colOff>
      <xdr:row>362</xdr:row>
      <xdr:rowOff>66675</xdr:rowOff>
    </xdr:from>
    <xdr:to>
      <xdr:col>3</xdr:col>
      <xdr:colOff>342900</xdr:colOff>
      <xdr:row>367</xdr:row>
      <xdr:rowOff>19050</xdr:rowOff>
    </xdr:to>
    <xdr:sp macro="" textlink="">
      <xdr:nvSpPr>
        <xdr:cNvPr id="10" name="Ellipse 9">
          <a:extLst>
            <a:ext uri="{FF2B5EF4-FFF2-40B4-BE49-F238E27FC236}">
              <a16:creationId xmlns="" xmlns:a16="http://schemas.microsoft.com/office/drawing/2014/main" id="{00000000-0008-0000-0200-00000A000000}"/>
            </a:ext>
          </a:extLst>
        </xdr:cNvPr>
        <xdr:cNvSpPr/>
      </xdr:nvSpPr>
      <xdr:spPr>
        <a:xfrm>
          <a:off x="6017683" y="638175"/>
          <a:ext cx="1066800" cy="1053042"/>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66675</xdr:colOff>
      <xdr:row>369</xdr:row>
      <xdr:rowOff>57150</xdr:rowOff>
    </xdr:from>
    <xdr:to>
      <xdr:col>5</xdr:col>
      <xdr:colOff>371475</xdr:colOff>
      <xdr:row>374</xdr:row>
      <xdr:rowOff>9525</xdr:rowOff>
    </xdr:to>
    <xdr:sp macro="" textlink="">
      <xdr:nvSpPr>
        <xdr:cNvPr id="13" name="Ellipse 12">
          <a:extLst>
            <a:ext uri="{FF2B5EF4-FFF2-40B4-BE49-F238E27FC236}">
              <a16:creationId xmlns="" xmlns:a16="http://schemas.microsoft.com/office/drawing/2014/main" id="{00000000-0008-0000-0200-00000D000000}"/>
            </a:ext>
          </a:extLst>
        </xdr:cNvPr>
        <xdr:cNvSpPr/>
      </xdr:nvSpPr>
      <xdr:spPr>
        <a:xfrm>
          <a:off x="7570258" y="2110317"/>
          <a:ext cx="1066800" cy="978958"/>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oneCellAnchor>
    <xdr:from>
      <xdr:col>1</xdr:col>
      <xdr:colOff>1797844</xdr:colOff>
      <xdr:row>381</xdr:row>
      <xdr:rowOff>11905</xdr:rowOff>
    </xdr:from>
    <xdr:ext cx="1857375" cy="1566726"/>
    <xdr:pic>
      <xdr:nvPicPr>
        <xdr:cNvPr id="14" name="Image 13">
          <a:extLst>
            <a:ext uri="{FF2B5EF4-FFF2-40B4-BE49-F238E27FC236}">
              <a16:creationId xmlns=""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59844" y="73580624"/>
          <a:ext cx="1857375" cy="156672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428625</xdr:colOff>
      <xdr:row>367</xdr:row>
      <xdr:rowOff>28575</xdr:rowOff>
    </xdr:from>
    <xdr:ext cx="2066925" cy="1512359"/>
    <xdr:pic>
      <xdr:nvPicPr>
        <xdr:cNvPr id="15" name="Image 14">
          <a:extLst>
            <a:ext uri="{FF2B5EF4-FFF2-40B4-BE49-F238E27FC236}">
              <a16:creationId xmlns=""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4208" y="1700742"/>
          <a:ext cx="2066925" cy="1512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3</xdr:col>
      <xdr:colOff>0</xdr:colOff>
      <xdr:row>378</xdr:row>
      <xdr:rowOff>24342</xdr:rowOff>
    </xdr:from>
    <xdr:to>
      <xdr:col>4</xdr:col>
      <xdr:colOff>304800</xdr:colOff>
      <xdr:row>381</xdr:row>
      <xdr:rowOff>488156</xdr:rowOff>
    </xdr:to>
    <xdr:sp macro="" textlink="">
      <xdr:nvSpPr>
        <xdr:cNvPr id="16" name="Ellipse 15">
          <a:extLst>
            <a:ext uri="{FF2B5EF4-FFF2-40B4-BE49-F238E27FC236}">
              <a16:creationId xmlns="" xmlns:a16="http://schemas.microsoft.com/office/drawing/2014/main" id="{00000000-0008-0000-0200-000010000000}"/>
            </a:ext>
          </a:extLst>
        </xdr:cNvPr>
        <xdr:cNvSpPr/>
      </xdr:nvSpPr>
      <xdr:spPr>
        <a:xfrm>
          <a:off x="6738938" y="72950123"/>
          <a:ext cx="1066800" cy="1106752"/>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oneCellAnchor>
    <xdr:from>
      <xdr:col>10</xdr:col>
      <xdr:colOff>709084</xdr:colOff>
      <xdr:row>363</xdr:row>
      <xdr:rowOff>10583</xdr:rowOff>
    </xdr:from>
    <xdr:ext cx="2028825" cy="1398058"/>
    <xdr:pic>
      <xdr:nvPicPr>
        <xdr:cNvPr id="17" name="Image 16">
          <a:extLst>
            <a:ext uri="{FF2B5EF4-FFF2-40B4-BE49-F238E27FC236}">
              <a16:creationId xmlns=""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84667" y="772583"/>
          <a:ext cx="2028825" cy="139805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10</xdr:col>
      <xdr:colOff>10583</xdr:colOff>
      <xdr:row>362</xdr:row>
      <xdr:rowOff>179916</xdr:rowOff>
    </xdr:from>
    <xdr:to>
      <xdr:col>11</xdr:col>
      <xdr:colOff>315383</xdr:colOff>
      <xdr:row>367</xdr:row>
      <xdr:rowOff>58207</xdr:rowOff>
    </xdr:to>
    <xdr:sp macro="" textlink="">
      <xdr:nvSpPr>
        <xdr:cNvPr id="18" name="Ellipse 17">
          <a:extLst>
            <a:ext uri="{FF2B5EF4-FFF2-40B4-BE49-F238E27FC236}">
              <a16:creationId xmlns="" xmlns:a16="http://schemas.microsoft.com/office/drawing/2014/main" id="{00000000-0008-0000-0200-000012000000}"/>
            </a:ext>
          </a:extLst>
        </xdr:cNvPr>
        <xdr:cNvSpPr/>
      </xdr:nvSpPr>
      <xdr:spPr>
        <a:xfrm>
          <a:off x="13143177" y="70807791"/>
          <a:ext cx="1066800" cy="1021291"/>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2952750</xdr:colOff>
      <xdr:row>11</xdr:row>
      <xdr:rowOff>15873</xdr:rowOff>
    </xdr:from>
    <xdr:to>
      <xdr:col>2</xdr:col>
      <xdr:colOff>396875</xdr:colOff>
      <xdr:row>17</xdr:row>
      <xdr:rowOff>87311</xdr:rowOff>
    </xdr:to>
    <xdr:sp macro="" textlink="">
      <xdr:nvSpPr>
        <xdr:cNvPr id="4" name="Rectangle : coins arrondis 3">
          <a:hlinkClick xmlns:r="http://schemas.openxmlformats.org/officeDocument/2006/relationships" r:id="rId4"/>
          <a:extLst>
            <a:ext uri="{FF2B5EF4-FFF2-40B4-BE49-F238E27FC236}">
              <a16:creationId xmlns="" xmlns:a16="http://schemas.microsoft.com/office/drawing/2014/main" id="{3343DBC9-7404-1325-8BAB-151D28873873}"/>
            </a:ext>
          </a:extLst>
        </xdr:cNvPr>
        <xdr:cNvSpPr/>
      </xdr:nvSpPr>
      <xdr:spPr>
        <a:xfrm>
          <a:off x="2952750" y="2024061"/>
          <a:ext cx="2913063" cy="116681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800" b="1"/>
            <a:t>Voir les résultats globaux pour l'ensemble des services évalués</a:t>
          </a:r>
        </a:p>
      </xdr:txBody>
    </xdr:sp>
    <xdr:clientData/>
  </xdr:twoCellAnchor>
  <xdr:twoCellAnchor>
    <xdr:from>
      <xdr:col>5</xdr:col>
      <xdr:colOff>223837</xdr:colOff>
      <xdr:row>11</xdr:row>
      <xdr:rowOff>1586</xdr:rowOff>
    </xdr:from>
    <xdr:to>
      <xdr:col>9</xdr:col>
      <xdr:colOff>88900</xdr:colOff>
      <xdr:row>17</xdr:row>
      <xdr:rowOff>73024</xdr:rowOff>
    </xdr:to>
    <xdr:sp macro="" textlink="">
      <xdr:nvSpPr>
        <xdr:cNvPr id="5" name="Rectangle : coins arrondis 4">
          <a:hlinkClick xmlns:r="http://schemas.openxmlformats.org/officeDocument/2006/relationships" r:id="rId5"/>
          <a:extLst>
            <a:ext uri="{FF2B5EF4-FFF2-40B4-BE49-F238E27FC236}">
              <a16:creationId xmlns="" xmlns:a16="http://schemas.microsoft.com/office/drawing/2014/main" id="{2F6F367D-87AF-47CE-84F3-AB46E5D20BBD}"/>
            </a:ext>
          </a:extLst>
        </xdr:cNvPr>
        <xdr:cNvSpPr/>
      </xdr:nvSpPr>
      <xdr:spPr>
        <a:xfrm>
          <a:off x="7978775" y="2009774"/>
          <a:ext cx="2913063" cy="116681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800" b="1"/>
            <a:t>Voir les résultats stratifiés par service</a:t>
          </a:r>
        </a:p>
      </xdr:txBody>
    </xdr:sp>
    <xdr:clientData/>
  </xdr:twoCellAnchor>
  <xdr:twoCellAnchor>
    <xdr:from>
      <xdr:col>1</xdr:col>
      <xdr:colOff>3095625</xdr:colOff>
      <xdr:row>1</xdr:row>
      <xdr:rowOff>7937</xdr:rowOff>
    </xdr:from>
    <xdr:to>
      <xdr:col>8</xdr:col>
      <xdr:colOff>635000</xdr:colOff>
      <xdr:row>9</xdr:row>
      <xdr:rowOff>7937</xdr:rowOff>
    </xdr:to>
    <xdr:sp macro="" textlink="">
      <xdr:nvSpPr>
        <xdr:cNvPr id="6" name="Organigramme : Bande perforée 5">
          <a:extLst>
            <a:ext uri="{FF2B5EF4-FFF2-40B4-BE49-F238E27FC236}">
              <a16:creationId xmlns="" xmlns:a16="http://schemas.microsoft.com/office/drawing/2014/main" id="{6D4A6FCB-02DA-6785-839D-9D2B56406557}"/>
            </a:ext>
          </a:extLst>
        </xdr:cNvPr>
        <xdr:cNvSpPr/>
      </xdr:nvSpPr>
      <xdr:spPr>
        <a:xfrm>
          <a:off x="3095625" y="190500"/>
          <a:ext cx="7580313" cy="1460500"/>
        </a:xfrm>
        <a:prstGeom prst="flowChartPunchedTap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3200" b="1"/>
            <a:t>RESULTATS DE L'EVALUATION DES PCC</a:t>
          </a:r>
        </a:p>
      </xdr:txBody>
    </xdr:sp>
    <xdr:clientData/>
  </xdr:twoCellAnchor>
  <xdr:twoCellAnchor>
    <xdr:from>
      <xdr:col>0</xdr:col>
      <xdr:colOff>404812</xdr:colOff>
      <xdr:row>372</xdr:row>
      <xdr:rowOff>142875</xdr:rowOff>
    </xdr:from>
    <xdr:to>
      <xdr:col>1</xdr:col>
      <xdr:colOff>547688</xdr:colOff>
      <xdr:row>378</xdr:row>
      <xdr:rowOff>23813</xdr:rowOff>
    </xdr:to>
    <xdr:sp macro="" textlink="">
      <xdr:nvSpPr>
        <xdr:cNvPr id="19" name="Flèche : gauche 18">
          <a:hlinkClick xmlns:r="http://schemas.openxmlformats.org/officeDocument/2006/relationships" r:id="rId6"/>
          <a:extLst>
            <a:ext uri="{FF2B5EF4-FFF2-40B4-BE49-F238E27FC236}">
              <a16:creationId xmlns="" xmlns:a16="http://schemas.microsoft.com/office/drawing/2014/main" id="{E531132E-B5C6-FF72-EF1D-2B9BC51694A1}"/>
            </a:ext>
          </a:extLst>
        </xdr:cNvPr>
        <xdr:cNvSpPr/>
      </xdr:nvSpPr>
      <xdr:spPr>
        <a:xfrm>
          <a:off x="404812" y="21828125"/>
          <a:ext cx="904876" cy="97631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400"/>
            <a:t>Retour</a:t>
          </a:r>
        </a:p>
      </xdr:txBody>
    </xdr:sp>
    <xdr:clientData/>
  </xdr:twoCellAnchor>
  <xdr:twoCellAnchor>
    <xdr:from>
      <xdr:col>1</xdr:col>
      <xdr:colOff>3246437</xdr:colOff>
      <xdr:row>402</xdr:row>
      <xdr:rowOff>158751</xdr:rowOff>
    </xdr:from>
    <xdr:to>
      <xdr:col>1</xdr:col>
      <xdr:colOff>4151313</xdr:colOff>
      <xdr:row>408</xdr:row>
      <xdr:rowOff>134939</xdr:rowOff>
    </xdr:to>
    <xdr:sp macro="" textlink="">
      <xdr:nvSpPr>
        <xdr:cNvPr id="20" name="Flèche : gauche 19">
          <a:hlinkClick xmlns:r="http://schemas.openxmlformats.org/officeDocument/2006/relationships" r:id="rId6"/>
          <a:extLst>
            <a:ext uri="{FF2B5EF4-FFF2-40B4-BE49-F238E27FC236}">
              <a16:creationId xmlns="" xmlns:a16="http://schemas.microsoft.com/office/drawing/2014/main" id="{BD4D2E43-D27C-45D0-B1D4-EBFFBE542ECF}"/>
            </a:ext>
          </a:extLst>
        </xdr:cNvPr>
        <xdr:cNvSpPr/>
      </xdr:nvSpPr>
      <xdr:spPr>
        <a:xfrm>
          <a:off x="4008437" y="27416126"/>
          <a:ext cx="904876" cy="107156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400"/>
            <a:t>Retour</a:t>
          </a:r>
        </a:p>
      </xdr:txBody>
    </xdr:sp>
    <xdr:clientData/>
  </xdr:twoCellAnchor>
  <xdr:twoCellAnchor>
    <xdr:from>
      <xdr:col>0</xdr:col>
      <xdr:colOff>238125</xdr:colOff>
      <xdr:row>68</xdr:row>
      <xdr:rowOff>103188</xdr:rowOff>
    </xdr:from>
    <xdr:to>
      <xdr:col>1</xdr:col>
      <xdr:colOff>381001</xdr:colOff>
      <xdr:row>73</xdr:row>
      <xdr:rowOff>23813</xdr:rowOff>
    </xdr:to>
    <xdr:sp macro="" textlink="">
      <xdr:nvSpPr>
        <xdr:cNvPr id="21" name="Flèche : gauche 20">
          <a:hlinkClick xmlns:r="http://schemas.openxmlformats.org/officeDocument/2006/relationships" r:id="rId6"/>
          <a:extLst>
            <a:ext uri="{FF2B5EF4-FFF2-40B4-BE49-F238E27FC236}">
              <a16:creationId xmlns="" xmlns:a16="http://schemas.microsoft.com/office/drawing/2014/main" id="{EF3C4FC4-B88E-42EE-8879-89739F659BF1}"/>
            </a:ext>
          </a:extLst>
        </xdr:cNvPr>
        <xdr:cNvSpPr/>
      </xdr:nvSpPr>
      <xdr:spPr>
        <a:xfrm>
          <a:off x="238125" y="12930188"/>
          <a:ext cx="904876" cy="97631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400"/>
            <a:t>Retour</a:t>
          </a:r>
        </a:p>
      </xdr:txBody>
    </xdr:sp>
    <xdr:clientData/>
  </xdr:twoCellAnchor>
  <xdr:twoCellAnchor>
    <xdr:from>
      <xdr:col>1</xdr:col>
      <xdr:colOff>1825625</xdr:colOff>
      <xdr:row>90</xdr:row>
      <xdr:rowOff>31751</xdr:rowOff>
    </xdr:from>
    <xdr:to>
      <xdr:col>1</xdr:col>
      <xdr:colOff>2730501</xdr:colOff>
      <xdr:row>95</xdr:row>
      <xdr:rowOff>174626</xdr:rowOff>
    </xdr:to>
    <xdr:sp macro="" textlink="">
      <xdr:nvSpPr>
        <xdr:cNvPr id="22" name="Flèche : gauche 21">
          <a:hlinkClick xmlns:r="http://schemas.openxmlformats.org/officeDocument/2006/relationships" r:id="rId6"/>
          <a:extLst>
            <a:ext uri="{FF2B5EF4-FFF2-40B4-BE49-F238E27FC236}">
              <a16:creationId xmlns="" xmlns:a16="http://schemas.microsoft.com/office/drawing/2014/main" id="{B3D454FA-DF81-41E4-B555-1202930B2E5A}"/>
            </a:ext>
          </a:extLst>
        </xdr:cNvPr>
        <xdr:cNvSpPr/>
      </xdr:nvSpPr>
      <xdr:spPr>
        <a:xfrm>
          <a:off x="2587625" y="17176751"/>
          <a:ext cx="904876" cy="105568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400"/>
            <a:t>Retour</a:t>
          </a:r>
        </a:p>
      </xdr:txBody>
    </xdr:sp>
    <xdr:clientData/>
  </xdr:twoCellAnchor>
  <xdr:twoCellAnchor>
    <xdr:from>
      <xdr:col>4</xdr:col>
      <xdr:colOff>253999</xdr:colOff>
      <xdr:row>78</xdr:row>
      <xdr:rowOff>47623</xdr:rowOff>
    </xdr:from>
    <xdr:to>
      <xdr:col>12</xdr:col>
      <xdr:colOff>-1</xdr:colOff>
      <xdr:row>98</xdr:row>
      <xdr:rowOff>15873</xdr:rowOff>
    </xdr:to>
    <xdr:graphicFrame macro="">
      <xdr:nvGraphicFramePr>
        <xdr:cNvPr id="23" name="Graphique 22">
          <a:extLst>
            <a:ext uri="{FF2B5EF4-FFF2-40B4-BE49-F238E27FC236}">
              <a16:creationId xmlns="" xmlns:a16="http://schemas.microsoft.com/office/drawing/2014/main" id="{2AD4D8FA-2395-4BAC-BF07-FE93C74934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238125</xdr:colOff>
      <xdr:row>392</xdr:row>
      <xdr:rowOff>71439</xdr:rowOff>
    </xdr:from>
    <xdr:to>
      <xdr:col>11</xdr:col>
      <xdr:colOff>714375</xdr:colOff>
      <xdr:row>409</xdr:row>
      <xdr:rowOff>158751</xdr:rowOff>
    </xdr:to>
    <xdr:graphicFrame macro="">
      <xdr:nvGraphicFramePr>
        <xdr:cNvPr id="24" name="Graphique 23">
          <a:extLst>
            <a:ext uri="{FF2B5EF4-FFF2-40B4-BE49-F238E27FC236}">
              <a16:creationId xmlns="" xmlns:a16="http://schemas.microsoft.com/office/drawing/2014/main" id="{455BB5E1-A275-40A5-81F1-D01EADED4E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107156</xdr:colOff>
      <xdr:row>382</xdr:row>
      <xdr:rowOff>226217</xdr:rowOff>
    </xdr:from>
    <xdr:to>
      <xdr:col>9</xdr:col>
      <xdr:colOff>702468</xdr:colOff>
      <xdr:row>384</xdr:row>
      <xdr:rowOff>154780</xdr:rowOff>
    </xdr:to>
    <xdr:sp macro="" textlink="">
      <xdr:nvSpPr>
        <xdr:cNvPr id="31" name="Ellipse 30">
          <a:extLst>
            <a:ext uri="{FF2B5EF4-FFF2-40B4-BE49-F238E27FC236}">
              <a16:creationId xmlns="" xmlns:a16="http://schemas.microsoft.com/office/drawing/2014/main" id="{00000000-0008-0000-0200-00000D000000}"/>
            </a:ext>
          </a:extLst>
        </xdr:cNvPr>
        <xdr:cNvSpPr/>
      </xdr:nvSpPr>
      <xdr:spPr>
        <a:xfrm>
          <a:off x="11418094" y="74306905"/>
          <a:ext cx="595312" cy="631031"/>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9</xdr:col>
      <xdr:colOff>107156</xdr:colOff>
      <xdr:row>68</xdr:row>
      <xdr:rowOff>226220</xdr:rowOff>
    </xdr:from>
    <xdr:to>
      <xdr:col>9</xdr:col>
      <xdr:colOff>702468</xdr:colOff>
      <xdr:row>70</xdr:row>
      <xdr:rowOff>154783</xdr:rowOff>
    </xdr:to>
    <xdr:sp macro="" textlink="">
      <xdr:nvSpPr>
        <xdr:cNvPr id="33" name="Ellipse 32">
          <a:extLst>
            <a:ext uri="{FF2B5EF4-FFF2-40B4-BE49-F238E27FC236}">
              <a16:creationId xmlns="" xmlns:a16="http://schemas.microsoft.com/office/drawing/2014/main" id="{00000000-0008-0000-0200-00000D000000}"/>
            </a:ext>
          </a:extLst>
        </xdr:cNvPr>
        <xdr:cNvSpPr/>
      </xdr:nvSpPr>
      <xdr:spPr>
        <a:xfrm>
          <a:off x="11418094" y="13966033"/>
          <a:ext cx="595312" cy="642938"/>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oneCellAnchor>
    <xdr:from>
      <xdr:col>1</xdr:col>
      <xdr:colOff>1785937</xdr:colOff>
      <xdr:row>69</xdr:row>
      <xdr:rowOff>23813</xdr:rowOff>
    </xdr:from>
    <xdr:ext cx="1857375" cy="1566726"/>
    <xdr:pic>
      <xdr:nvPicPr>
        <xdr:cNvPr id="34" name="Image 33">
          <a:extLst>
            <a:ext uri="{FF2B5EF4-FFF2-40B4-BE49-F238E27FC236}">
              <a16:creationId xmlns=""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47937" y="13775532"/>
          <a:ext cx="1857375" cy="156672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12</xdr:col>
      <xdr:colOff>678657</xdr:colOff>
      <xdr:row>61</xdr:row>
      <xdr:rowOff>95250</xdr:rowOff>
    </xdr:from>
    <xdr:to>
      <xdr:col>16</xdr:col>
      <xdr:colOff>2382</xdr:colOff>
      <xdr:row>66</xdr:row>
      <xdr:rowOff>0</xdr:rowOff>
    </xdr:to>
    <xdr:pic>
      <xdr:nvPicPr>
        <xdr:cNvPr id="30" name="Image 29"/>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275595" y="12180094"/>
          <a:ext cx="2371725"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119063</xdr:colOff>
      <xdr:row>72</xdr:row>
      <xdr:rowOff>0</xdr:rowOff>
    </xdr:from>
    <xdr:to>
      <xdr:col>9</xdr:col>
      <xdr:colOff>714375</xdr:colOff>
      <xdr:row>73</xdr:row>
      <xdr:rowOff>130969</xdr:rowOff>
    </xdr:to>
    <xdr:sp macro="" textlink="">
      <xdr:nvSpPr>
        <xdr:cNvPr id="32" name="Ellipse 31">
          <a:extLst>
            <a:ext uri="{FF2B5EF4-FFF2-40B4-BE49-F238E27FC236}">
              <a16:creationId xmlns="" xmlns:a16="http://schemas.microsoft.com/office/drawing/2014/main" id="{00000000-0008-0000-0200-00000D000000}"/>
            </a:ext>
          </a:extLst>
        </xdr:cNvPr>
        <xdr:cNvSpPr/>
      </xdr:nvSpPr>
      <xdr:spPr>
        <a:xfrm>
          <a:off x="11430001" y="14835188"/>
          <a:ext cx="595312" cy="642937"/>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12</xdr:col>
      <xdr:colOff>0</xdr:colOff>
      <xdr:row>377</xdr:row>
      <xdr:rowOff>59531</xdr:rowOff>
    </xdr:from>
    <xdr:to>
      <xdr:col>15</xdr:col>
      <xdr:colOff>85725</xdr:colOff>
      <xdr:row>381</xdr:row>
      <xdr:rowOff>226219</xdr:rowOff>
    </xdr:to>
    <xdr:pic>
      <xdr:nvPicPr>
        <xdr:cNvPr id="36" name="Image 35"/>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3596938" y="73759219"/>
          <a:ext cx="2371725"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83343</xdr:colOff>
      <xdr:row>385</xdr:row>
      <xdr:rowOff>190498</xdr:rowOff>
    </xdr:from>
    <xdr:to>
      <xdr:col>9</xdr:col>
      <xdr:colOff>678655</xdr:colOff>
      <xdr:row>387</xdr:row>
      <xdr:rowOff>107155</xdr:rowOff>
    </xdr:to>
    <xdr:sp macro="" textlink="">
      <xdr:nvSpPr>
        <xdr:cNvPr id="37" name="Ellipse 36">
          <a:extLst>
            <a:ext uri="{FF2B5EF4-FFF2-40B4-BE49-F238E27FC236}">
              <a16:creationId xmlns="" xmlns:a16="http://schemas.microsoft.com/office/drawing/2014/main" id="{00000000-0008-0000-0200-00000D000000}"/>
            </a:ext>
          </a:extLst>
        </xdr:cNvPr>
        <xdr:cNvSpPr/>
      </xdr:nvSpPr>
      <xdr:spPr>
        <a:xfrm>
          <a:off x="11394281" y="76128561"/>
          <a:ext cx="595312" cy="631032"/>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309562</xdr:colOff>
      <xdr:row>24</xdr:row>
      <xdr:rowOff>119062</xdr:rowOff>
    </xdr:from>
    <xdr:to>
      <xdr:col>6</xdr:col>
      <xdr:colOff>214313</xdr:colOff>
      <xdr:row>30</xdr:row>
      <xdr:rowOff>59530</xdr:rowOff>
    </xdr:to>
    <xdr:sp macro="" textlink="">
      <xdr:nvSpPr>
        <xdr:cNvPr id="7" name="Organigramme : Multidocument 6">
          <a:hlinkClick xmlns:r="http://schemas.openxmlformats.org/officeDocument/2006/relationships" r:id="rId10"/>
        </xdr:cNvPr>
        <xdr:cNvSpPr/>
      </xdr:nvSpPr>
      <xdr:spPr>
        <a:xfrm>
          <a:off x="6286500" y="4833937"/>
          <a:ext cx="3559969" cy="1083468"/>
        </a:xfrm>
        <a:prstGeom prst="flowChartMultidocumen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2000"/>
            <a:t>pour modifier la période : cliquez ici !</a:t>
          </a:r>
        </a:p>
      </xdr:txBody>
    </xdr:sp>
    <xdr:clientData/>
  </xdr:twoCellAnchor>
  <xdr:twoCellAnchor editAs="oneCell">
    <xdr:from>
      <xdr:col>10</xdr:col>
      <xdr:colOff>226219</xdr:colOff>
      <xdr:row>4</xdr:row>
      <xdr:rowOff>178594</xdr:rowOff>
    </xdr:from>
    <xdr:to>
      <xdr:col>15</xdr:col>
      <xdr:colOff>7144</xdr:colOff>
      <xdr:row>17</xdr:row>
      <xdr:rowOff>179965</xdr:rowOff>
    </xdr:to>
    <xdr:pic>
      <xdr:nvPicPr>
        <xdr:cNvPr id="38" name="Image 37"/>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3358813" y="940594"/>
          <a:ext cx="3590925" cy="24778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511969</xdr:colOff>
      <xdr:row>12</xdr:row>
      <xdr:rowOff>121444</xdr:rowOff>
    </xdr:from>
    <xdr:to>
      <xdr:col>13</xdr:col>
      <xdr:colOff>292894</xdr:colOff>
      <xdr:row>15</xdr:row>
      <xdr:rowOff>64294</xdr:rowOff>
    </xdr:to>
    <xdr:sp macro="" textlink="">
      <xdr:nvSpPr>
        <xdr:cNvPr id="39" name="ZoneTexte 38"/>
        <xdr:cNvSpPr txBox="1"/>
      </xdr:nvSpPr>
      <xdr:spPr>
        <a:xfrm>
          <a:off x="14406563" y="2407444"/>
          <a:ext cx="1304925" cy="5143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2800"/>
            <a:t>      PCC</a:t>
          </a:r>
        </a:p>
      </xdr:txBody>
    </xdr:sp>
    <xdr:clientData/>
  </xdr:twoCellAnchor>
  <xdr:twoCellAnchor>
    <xdr:from>
      <xdr:col>5</xdr:col>
      <xdr:colOff>95249</xdr:colOff>
      <xdr:row>37</xdr:row>
      <xdr:rowOff>166688</xdr:rowOff>
    </xdr:from>
    <xdr:to>
      <xdr:col>5</xdr:col>
      <xdr:colOff>1262062</xdr:colOff>
      <xdr:row>45</xdr:row>
      <xdr:rowOff>119063</xdr:rowOff>
    </xdr:to>
    <xdr:sp macro="" textlink="">
      <xdr:nvSpPr>
        <xdr:cNvPr id="25" name="Flèche gauche 24">
          <a:hlinkClick xmlns:r="http://schemas.openxmlformats.org/officeDocument/2006/relationships" r:id="rId12"/>
        </xdr:cNvPr>
        <xdr:cNvSpPr/>
      </xdr:nvSpPr>
      <xdr:spPr>
        <a:xfrm>
          <a:off x="8155780" y="7358063"/>
          <a:ext cx="1166813" cy="15240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400"/>
            <a:t>retour à l'onglet   " SAISIE "</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pias-ile-de-france.fr/REGION/NPC/EvalPCC_guide.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V69"/>
  <sheetViews>
    <sheetView showGridLines="0" tabSelected="1" workbookViewId="0">
      <selection activeCell="D7" sqref="D7"/>
    </sheetView>
  </sheetViews>
  <sheetFormatPr baseColWidth="10" defaultRowHeight="15" x14ac:dyDescent="0.25"/>
  <cols>
    <col min="1" max="1" width="3.140625" style="9" customWidth="1"/>
    <col min="5" max="5" width="56.28515625" customWidth="1"/>
    <col min="6" max="6" width="4.140625" customWidth="1"/>
    <col min="7" max="7" width="4.42578125" style="56" customWidth="1"/>
    <col min="8" max="8" width="2.85546875" style="56" customWidth="1"/>
    <col min="9" max="9" width="5" customWidth="1"/>
    <col min="14" max="14" width="11.42578125" customWidth="1"/>
    <col min="17" max="20" width="6.140625" style="56" customWidth="1"/>
    <col min="21" max="21" width="5.140625" customWidth="1"/>
  </cols>
  <sheetData>
    <row r="3" spans="1:21" ht="54" customHeight="1" x14ac:dyDescent="0.25">
      <c r="E3" s="143" t="s">
        <v>64</v>
      </c>
      <c r="F3" s="143"/>
      <c r="G3" s="143"/>
      <c r="H3" s="143"/>
      <c r="I3" s="143"/>
      <c r="J3" s="143"/>
      <c r="K3" s="143"/>
      <c r="L3" s="143"/>
      <c r="M3" s="143"/>
      <c r="N3" s="143"/>
    </row>
    <row r="4" spans="1:21" x14ac:dyDescent="0.25">
      <c r="E4" s="26" t="s">
        <v>63</v>
      </c>
      <c r="F4" s="26"/>
      <c r="G4" s="26"/>
      <c r="H4" s="26"/>
      <c r="I4" s="26"/>
      <c r="J4" s="26"/>
      <c r="K4" s="26"/>
      <c r="L4" s="26"/>
      <c r="M4" s="26"/>
      <c r="N4" s="26"/>
    </row>
    <row r="5" spans="1:21" ht="43.5" customHeight="1" x14ac:dyDescent="0.25">
      <c r="E5" s="143" t="s">
        <v>62</v>
      </c>
      <c r="F5" s="143"/>
      <c r="G5" s="143"/>
      <c r="H5" s="143"/>
      <c r="I5" s="143"/>
      <c r="J5" s="143"/>
      <c r="K5" s="143"/>
      <c r="L5" s="143"/>
      <c r="M5" s="143"/>
      <c r="N5" s="143"/>
    </row>
    <row r="7" spans="1:21" ht="69.75" customHeight="1" x14ac:dyDescent="0.25">
      <c r="E7" s="143" t="s">
        <v>66</v>
      </c>
      <c r="F7" s="143"/>
      <c r="G7" s="143"/>
      <c r="H7" s="143"/>
      <c r="I7" s="143"/>
      <c r="J7" s="143"/>
      <c r="K7" s="143"/>
      <c r="L7" s="143"/>
      <c r="M7" s="143"/>
      <c r="N7" s="143"/>
    </row>
    <row r="10" spans="1:21" ht="18.75" x14ac:dyDescent="0.3">
      <c r="C10" s="6" t="s">
        <v>58</v>
      </c>
      <c r="J10" s="6" t="s">
        <v>59</v>
      </c>
    </row>
    <row r="11" spans="1:21" ht="18.75" x14ac:dyDescent="0.3">
      <c r="A11" s="63"/>
      <c r="B11" s="63"/>
      <c r="C11" s="63"/>
      <c r="D11" s="63"/>
      <c r="E11" s="63"/>
      <c r="F11" s="63"/>
      <c r="G11" s="63"/>
      <c r="H11" s="110"/>
      <c r="I11" s="63"/>
      <c r="J11" s="63"/>
      <c r="K11" s="63"/>
      <c r="L11" s="63"/>
      <c r="M11" s="63"/>
      <c r="N11" s="63"/>
      <c r="O11" s="63"/>
      <c r="P11" s="63"/>
      <c r="Q11" s="63"/>
      <c r="R11" s="63"/>
      <c r="S11" s="63"/>
      <c r="T11" s="63"/>
      <c r="U11" s="63"/>
    </row>
    <row r="12" spans="1:21" ht="18.75" x14ac:dyDescent="0.3">
      <c r="A12" s="63"/>
      <c r="B12" s="124" t="s">
        <v>67</v>
      </c>
      <c r="C12" s="124"/>
      <c r="D12" s="124"/>
      <c r="E12" s="108"/>
      <c r="F12" s="108"/>
      <c r="G12" s="63"/>
      <c r="H12" s="110"/>
      <c r="I12" s="63"/>
      <c r="J12" s="139" t="s">
        <v>97</v>
      </c>
      <c r="K12" s="139"/>
      <c r="L12" s="139"/>
      <c r="M12" s="139"/>
      <c r="N12" s="139"/>
      <c r="O12" s="139"/>
      <c r="P12" s="139"/>
      <c r="Q12" s="139"/>
      <c r="R12" s="139"/>
      <c r="S12" s="139"/>
      <c r="T12" s="139"/>
      <c r="U12" s="63"/>
    </row>
    <row r="13" spans="1:21" ht="15.75" customHeight="1" x14ac:dyDescent="0.3">
      <c r="A13" s="63"/>
      <c r="B13" s="124"/>
      <c r="C13" s="124" t="s">
        <v>104</v>
      </c>
      <c r="D13" s="124"/>
      <c r="E13" s="108"/>
      <c r="F13" s="108"/>
      <c r="G13" s="63"/>
      <c r="H13" s="110"/>
      <c r="I13" s="63"/>
      <c r="J13" s="139"/>
      <c r="K13" s="139"/>
      <c r="L13" s="139"/>
      <c r="M13" s="139"/>
      <c r="N13" s="139"/>
      <c r="O13" s="139"/>
      <c r="P13" s="139"/>
      <c r="Q13" s="139"/>
      <c r="R13" s="139"/>
      <c r="S13" s="139"/>
      <c r="T13" s="139"/>
      <c r="U13" s="63"/>
    </row>
    <row r="14" spans="1:21" ht="33" customHeight="1" x14ac:dyDescent="0.3">
      <c r="A14" s="63"/>
      <c r="B14" s="124"/>
      <c r="C14" s="132" t="s">
        <v>105</v>
      </c>
      <c r="D14" s="124"/>
      <c r="E14" s="124"/>
      <c r="F14" s="108"/>
      <c r="G14" s="63"/>
      <c r="H14" s="110"/>
      <c r="I14" s="63"/>
      <c r="J14" s="140" t="s">
        <v>98</v>
      </c>
      <c r="K14" s="140"/>
      <c r="L14" s="140"/>
      <c r="M14" s="140"/>
      <c r="N14" s="140"/>
      <c r="O14" s="140"/>
      <c r="P14" s="140"/>
      <c r="Q14" s="140"/>
      <c r="R14" s="140"/>
      <c r="S14" s="140"/>
      <c r="T14" s="140"/>
      <c r="U14" s="63"/>
    </row>
    <row r="15" spans="1:21" ht="14.25" customHeight="1" x14ac:dyDescent="0.3">
      <c r="A15" s="63"/>
      <c r="D15" s="124"/>
      <c r="E15" s="124"/>
      <c r="F15" s="108"/>
      <c r="G15" s="63"/>
      <c r="H15" s="110"/>
      <c r="I15" s="63"/>
      <c r="J15" s="142"/>
      <c r="K15" s="142"/>
      <c r="L15" s="142"/>
      <c r="M15" s="142"/>
      <c r="N15" s="142"/>
      <c r="O15" s="142"/>
      <c r="P15" s="142"/>
      <c r="Q15" s="142"/>
      <c r="R15" s="108"/>
      <c r="S15" s="108"/>
      <c r="T15" s="108"/>
      <c r="U15" s="63"/>
    </row>
    <row r="16" spans="1:21" ht="18.75" x14ac:dyDescent="0.3">
      <c r="A16" s="63"/>
      <c r="B16" s="124" t="s">
        <v>56</v>
      </c>
      <c r="C16" s="124"/>
      <c r="D16" s="124"/>
      <c r="E16" s="124"/>
      <c r="F16" s="108"/>
      <c r="G16" s="63"/>
      <c r="H16" s="110"/>
      <c r="I16" s="63"/>
      <c r="J16" s="139" t="s">
        <v>77</v>
      </c>
      <c r="K16" s="139"/>
      <c r="L16" s="139"/>
      <c r="M16" s="139"/>
      <c r="N16" s="139"/>
      <c r="O16" s="139"/>
      <c r="P16" s="139"/>
      <c r="Q16" s="139"/>
      <c r="R16" s="139"/>
      <c r="S16" s="139"/>
      <c r="T16" s="139"/>
      <c r="U16" s="63"/>
    </row>
    <row r="17" spans="1:21" ht="31.5" customHeight="1" x14ac:dyDescent="0.3">
      <c r="A17" s="63"/>
      <c r="B17" s="124"/>
      <c r="C17" s="132" t="s">
        <v>106</v>
      </c>
      <c r="D17" s="124"/>
      <c r="E17" s="124"/>
      <c r="F17" s="108"/>
      <c r="G17" s="63"/>
      <c r="H17" s="110"/>
      <c r="I17" s="63"/>
      <c r="J17" s="138" t="s">
        <v>78</v>
      </c>
      <c r="K17" s="138"/>
      <c r="L17" s="138"/>
      <c r="M17" s="138"/>
      <c r="N17" s="138"/>
      <c r="O17" s="138"/>
      <c r="P17" s="138"/>
      <c r="Q17" s="138"/>
      <c r="R17" s="138"/>
      <c r="S17" s="138"/>
      <c r="T17" s="138"/>
      <c r="U17" s="63"/>
    </row>
    <row r="18" spans="1:21" ht="18.75" x14ac:dyDescent="0.3">
      <c r="A18" s="63"/>
      <c r="B18" s="124" t="s">
        <v>55</v>
      </c>
      <c r="C18" s="124"/>
      <c r="D18" s="124"/>
      <c r="E18" s="124"/>
      <c r="F18" s="108"/>
      <c r="G18" s="63"/>
      <c r="H18" s="110"/>
      <c r="I18" s="63"/>
      <c r="J18" s="142"/>
      <c r="K18" s="142"/>
      <c r="L18" s="142"/>
      <c r="M18" s="142"/>
      <c r="N18" s="142"/>
      <c r="O18" s="142"/>
      <c r="P18" s="142"/>
      <c r="Q18" s="142"/>
      <c r="R18" s="108"/>
      <c r="S18" s="108"/>
      <c r="T18" s="108"/>
      <c r="U18" s="63"/>
    </row>
    <row r="19" spans="1:21" ht="18.75" x14ac:dyDescent="0.3">
      <c r="A19" s="63"/>
      <c r="B19" s="124"/>
      <c r="C19" s="124" t="s">
        <v>107</v>
      </c>
      <c r="D19" s="124"/>
      <c r="E19" s="124"/>
      <c r="F19" s="108"/>
      <c r="G19" s="63"/>
      <c r="H19" s="110"/>
      <c r="I19" s="63"/>
      <c r="J19" s="139" t="s">
        <v>79</v>
      </c>
      <c r="K19" s="139"/>
      <c r="L19" s="139"/>
      <c r="M19" s="139"/>
      <c r="N19" s="139"/>
      <c r="O19" s="139"/>
      <c r="P19" s="139"/>
      <c r="Q19" s="139"/>
      <c r="R19" s="108"/>
      <c r="S19" s="108"/>
      <c r="T19" s="108"/>
      <c r="U19" s="63"/>
    </row>
    <row r="20" spans="1:21" ht="18.75" customHeight="1" x14ac:dyDescent="0.3">
      <c r="A20" s="63"/>
      <c r="B20" s="124"/>
      <c r="C20" s="124" t="s">
        <v>108</v>
      </c>
      <c r="D20" s="124"/>
      <c r="E20" s="124"/>
      <c r="F20" s="108"/>
      <c r="G20" s="63"/>
      <c r="H20" s="110"/>
      <c r="I20" s="63"/>
      <c r="J20" s="138" t="s">
        <v>80</v>
      </c>
      <c r="K20" s="138"/>
      <c r="L20" s="138"/>
      <c r="M20" s="138"/>
      <c r="N20" s="138"/>
      <c r="O20" s="138"/>
      <c r="P20" s="138"/>
      <c r="Q20" s="138"/>
      <c r="R20" s="138"/>
      <c r="S20" s="138"/>
      <c r="T20" s="138"/>
      <c r="U20" s="63"/>
    </row>
    <row r="21" spans="1:21" ht="18.75" x14ac:dyDescent="0.3">
      <c r="A21" s="63"/>
      <c r="B21" s="124"/>
      <c r="C21" s="124" t="s">
        <v>65</v>
      </c>
      <c r="D21" s="124"/>
      <c r="E21" s="124"/>
      <c r="F21" s="108"/>
      <c r="G21" s="63"/>
      <c r="H21" s="110"/>
      <c r="I21" s="63"/>
      <c r="J21" s="142"/>
      <c r="K21" s="142"/>
      <c r="L21" s="142"/>
      <c r="M21" s="142"/>
      <c r="N21" s="142"/>
      <c r="O21" s="142"/>
      <c r="P21" s="142"/>
      <c r="Q21" s="142"/>
      <c r="R21" s="108"/>
      <c r="S21" s="108"/>
      <c r="T21" s="108"/>
      <c r="U21" s="63"/>
    </row>
    <row r="22" spans="1:21" ht="18.75" x14ac:dyDescent="0.3">
      <c r="A22" s="63"/>
      <c r="B22" s="124"/>
      <c r="C22" s="124" t="s">
        <v>109</v>
      </c>
      <c r="D22" s="124"/>
      <c r="E22" s="124"/>
      <c r="F22" s="108"/>
      <c r="G22" s="63"/>
      <c r="H22" s="110"/>
      <c r="I22" s="63"/>
      <c r="J22" s="139" t="s">
        <v>81</v>
      </c>
      <c r="K22" s="139"/>
      <c r="L22" s="139"/>
      <c r="M22" s="139"/>
      <c r="N22" s="139"/>
      <c r="O22" s="139"/>
      <c r="P22" s="139"/>
      <c r="Q22" s="139"/>
      <c r="R22" s="108"/>
      <c r="S22" s="108"/>
      <c r="T22" s="108"/>
      <c r="U22" s="63"/>
    </row>
    <row r="23" spans="1:21" ht="32.25" customHeight="1" x14ac:dyDescent="0.3">
      <c r="A23" s="63"/>
      <c r="B23" s="124"/>
      <c r="C23" s="124" t="s">
        <v>110</v>
      </c>
      <c r="D23" s="124"/>
      <c r="E23" s="124"/>
      <c r="F23" s="108"/>
      <c r="G23" s="63"/>
      <c r="H23" s="110"/>
      <c r="I23" s="63"/>
      <c r="J23" s="138" t="s">
        <v>82</v>
      </c>
      <c r="K23" s="138"/>
      <c r="L23" s="138"/>
      <c r="M23" s="138"/>
      <c r="N23" s="138"/>
      <c r="O23" s="138"/>
      <c r="P23" s="138"/>
      <c r="Q23" s="138"/>
      <c r="R23" s="138"/>
      <c r="S23" s="138"/>
      <c r="T23" s="138"/>
      <c r="U23" s="63"/>
    </row>
    <row r="24" spans="1:21" ht="18.75" x14ac:dyDescent="0.3">
      <c r="A24" s="63"/>
      <c r="B24" s="124"/>
      <c r="C24" s="124"/>
      <c r="D24" s="124"/>
      <c r="E24" s="124"/>
      <c r="F24" s="108"/>
      <c r="G24" s="63"/>
      <c r="H24" s="110"/>
      <c r="I24" s="63"/>
      <c r="J24" s="142"/>
      <c r="K24" s="142"/>
      <c r="L24" s="142"/>
      <c r="M24" s="142"/>
      <c r="N24" s="142"/>
      <c r="O24" s="142"/>
      <c r="P24" s="142"/>
      <c r="Q24" s="142"/>
      <c r="R24" s="108"/>
      <c r="S24" s="108"/>
      <c r="T24" s="108"/>
      <c r="U24" s="63"/>
    </row>
    <row r="25" spans="1:21" ht="18.75" x14ac:dyDescent="0.3">
      <c r="A25" s="63"/>
      <c r="B25" s="124" t="s">
        <v>103</v>
      </c>
      <c r="C25" s="124"/>
      <c r="D25" s="124"/>
      <c r="E25" s="124"/>
      <c r="F25" s="108"/>
      <c r="G25" s="63"/>
      <c r="H25" s="110"/>
      <c r="I25" s="63"/>
      <c r="J25" s="139" t="s">
        <v>83</v>
      </c>
      <c r="K25" s="139"/>
      <c r="L25" s="139"/>
      <c r="M25" s="139"/>
      <c r="N25" s="139"/>
      <c r="O25" s="139"/>
      <c r="P25" s="139"/>
      <c r="Q25" s="139"/>
      <c r="R25" s="108"/>
      <c r="S25" s="108"/>
      <c r="T25" s="108"/>
      <c r="U25" s="63"/>
    </row>
    <row r="26" spans="1:21" ht="30" customHeight="1" x14ac:dyDescent="0.3">
      <c r="A26" s="63"/>
      <c r="B26" s="124"/>
      <c r="C26" s="109" t="s">
        <v>111</v>
      </c>
      <c r="D26" s="124"/>
      <c r="E26" s="124"/>
      <c r="F26" s="108"/>
      <c r="G26" s="63"/>
      <c r="H26" s="110"/>
      <c r="I26" s="63"/>
      <c r="J26" s="138" t="s">
        <v>84</v>
      </c>
      <c r="K26" s="138"/>
      <c r="L26" s="138"/>
      <c r="M26" s="138"/>
      <c r="N26" s="138"/>
      <c r="O26" s="138"/>
      <c r="P26" s="138"/>
      <c r="Q26" s="138"/>
      <c r="R26" s="138"/>
      <c r="S26" s="138"/>
      <c r="T26" s="138"/>
      <c r="U26" s="63"/>
    </row>
    <row r="27" spans="1:21" ht="18.75" x14ac:dyDescent="0.3">
      <c r="A27" s="63"/>
      <c r="B27" s="124"/>
      <c r="C27" s="124" t="s">
        <v>117</v>
      </c>
      <c r="D27" s="124"/>
      <c r="E27" s="124"/>
      <c r="F27" s="108"/>
      <c r="G27" s="63"/>
      <c r="H27" s="110"/>
      <c r="I27" s="63"/>
      <c r="J27" s="142"/>
      <c r="K27" s="142"/>
      <c r="L27" s="142"/>
      <c r="M27" s="142"/>
      <c r="N27" s="142"/>
      <c r="O27" s="142"/>
      <c r="P27" s="142"/>
      <c r="Q27" s="142"/>
      <c r="R27" s="108"/>
      <c r="S27" s="108"/>
      <c r="T27" s="108"/>
      <c r="U27" s="63"/>
    </row>
    <row r="28" spans="1:21" ht="18.75" x14ac:dyDescent="0.3">
      <c r="A28" s="63"/>
      <c r="B28" s="124"/>
      <c r="C28" s="124" t="s">
        <v>112</v>
      </c>
      <c r="D28" s="124"/>
      <c r="E28" s="124"/>
      <c r="F28" s="108"/>
      <c r="G28" s="63"/>
      <c r="I28" s="63"/>
      <c r="J28" s="139" t="s">
        <v>85</v>
      </c>
      <c r="K28" s="139"/>
      <c r="L28" s="139"/>
      <c r="M28" s="139"/>
      <c r="N28" s="139"/>
      <c r="O28" s="139"/>
      <c r="P28" s="139"/>
      <c r="Q28" s="139"/>
      <c r="R28" s="108"/>
      <c r="S28" s="108"/>
      <c r="T28" s="108"/>
      <c r="U28" s="63"/>
    </row>
    <row r="29" spans="1:21" ht="33.75" customHeight="1" x14ac:dyDescent="0.3">
      <c r="A29" s="63"/>
      <c r="B29" s="124"/>
      <c r="C29" s="124"/>
      <c r="D29" s="124"/>
      <c r="E29" s="124"/>
      <c r="F29" s="108"/>
      <c r="G29" s="63"/>
      <c r="I29" s="63"/>
      <c r="J29" s="138" t="s">
        <v>86</v>
      </c>
      <c r="K29" s="138"/>
      <c r="L29" s="138"/>
      <c r="M29" s="138"/>
      <c r="N29" s="138"/>
      <c r="O29" s="138"/>
      <c r="P29" s="138"/>
      <c r="Q29" s="138"/>
      <c r="R29" s="138"/>
      <c r="S29" s="138"/>
      <c r="T29" s="138"/>
      <c r="U29" s="63"/>
    </row>
    <row r="30" spans="1:21" ht="18.75" x14ac:dyDescent="0.3">
      <c r="A30" s="63"/>
      <c r="B30" s="124"/>
      <c r="C30" s="109" t="s">
        <v>113</v>
      </c>
      <c r="D30" s="124"/>
      <c r="E30" s="124"/>
      <c r="F30" s="108"/>
      <c r="G30" s="63"/>
      <c r="I30" s="63"/>
      <c r="J30" s="142"/>
      <c r="K30" s="142"/>
      <c r="L30" s="142"/>
      <c r="M30" s="142"/>
      <c r="N30" s="142"/>
      <c r="O30" s="142"/>
      <c r="P30" s="142"/>
      <c r="Q30" s="142"/>
      <c r="R30" s="108"/>
      <c r="S30" s="108"/>
      <c r="T30" s="108"/>
      <c r="U30" s="63"/>
    </row>
    <row r="31" spans="1:21" ht="18.75" x14ac:dyDescent="0.3">
      <c r="A31" s="63"/>
      <c r="B31" s="124"/>
      <c r="C31" s="124"/>
      <c r="D31" s="124"/>
      <c r="E31" s="124"/>
      <c r="F31" s="108"/>
      <c r="G31" s="63"/>
      <c r="I31" s="63"/>
      <c r="J31" s="139" t="s">
        <v>87</v>
      </c>
      <c r="K31" s="139"/>
      <c r="L31" s="139"/>
      <c r="M31" s="139"/>
      <c r="N31" s="139"/>
      <c r="O31" s="139"/>
      <c r="P31" s="139"/>
      <c r="Q31" s="139"/>
      <c r="R31" s="108"/>
      <c r="S31" s="108"/>
      <c r="T31" s="108"/>
      <c r="U31" s="63"/>
    </row>
    <row r="32" spans="1:21" ht="18.75" customHeight="1" x14ac:dyDescent="0.3">
      <c r="A32" s="63"/>
      <c r="B32" s="108"/>
      <c r="C32" s="108" t="s">
        <v>118</v>
      </c>
      <c r="D32" s="108"/>
      <c r="E32" s="108"/>
      <c r="F32" s="108"/>
      <c r="G32" s="63"/>
      <c r="I32" s="63"/>
      <c r="J32" s="138" t="s">
        <v>88</v>
      </c>
      <c r="K32" s="138"/>
      <c r="L32" s="138"/>
      <c r="M32" s="138"/>
      <c r="N32" s="138"/>
      <c r="O32" s="138"/>
      <c r="P32" s="138"/>
      <c r="Q32" s="138"/>
      <c r="R32" s="138"/>
      <c r="S32" s="138"/>
      <c r="T32" s="138"/>
      <c r="U32" s="63"/>
    </row>
    <row r="33" spans="1:21" ht="18.75" x14ac:dyDescent="0.3">
      <c r="A33" s="63"/>
      <c r="B33" s="108"/>
      <c r="C33" s="137" t="s">
        <v>119</v>
      </c>
      <c r="D33" s="108"/>
      <c r="E33" s="108"/>
      <c r="F33" s="108"/>
      <c r="G33" s="63"/>
      <c r="I33" s="63"/>
      <c r="J33" s="142"/>
      <c r="K33" s="142"/>
      <c r="L33" s="142"/>
      <c r="M33" s="142"/>
      <c r="N33" s="142"/>
      <c r="O33" s="142"/>
      <c r="P33" s="142"/>
      <c r="Q33" s="142"/>
      <c r="R33" s="108"/>
      <c r="S33" s="108"/>
      <c r="T33" s="108"/>
      <c r="U33" s="63"/>
    </row>
    <row r="34" spans="1:21" ht="18.75" x14ac:dyDescent="0.3">
      <c r="A34" s="63"/>
      <c r="B34" s="137"/>
      <c r="C34" s="137" t="s">
        <v>120</v>
      </c>
      <c r="D34" s="137"/>
      <c r="E34" s="137"/>
      <c r="F34" s="137"/>
      <c r="G34" s="63"/>
      <c r="I34" s="63"/>
      <c r="J34" s="139" t="s">
        <v>89</v>
      </c>
      <c r="K34" s="139"/>
      <c r="L34" s="139"/>
      <c r="M34" s="139"/>
      <c r="N34" s="139"/>
      <c r="O34" s="139"/>
      <c r="P34" s="139"/>
      <c r="Q34" s="139"/>
      <c r="R34" s="108"/>
      <c r="S34" s="108"/>
      <c r="T34" s="108"/>
      <c r="U34" s="63"/>
    </row>
    <row r="35" spans="1:21" ht="64.5" customHeight="1" x14ac:dyDescent="0.3">
      <c r="A35" s="63"/>
      <c r="B35" s="137"/>
      <c r="C35" s="137"/>
      <c r="D35" s="137"/>
      <c r="E35" s="137"/>
      <c r="F35" s="137"/>
      <c r="G35" s="63"/>
      <c r="I35" s="63"/>
      <c r="J35" s="141" t="s">
        <v>90</v>
      </c>
      <c r="K35" s="141"/>
      <c r="L35" s="141"/>
      <c r="M35" s="141"/>
      <c r="N35" s="141"/>
      <c r="O35" s="141"/>
      <c r="P35" s="141"/>
      <c r="Q35" s="141"/>
      <c r="R35" s="141"/>
      <c r="S35" s="141"/>
      <c r="T35" s="141"/>
      <c r="U35" s="63"/>
    </row>
    <row r="36" spans="1:21" ht="18.75" x14ac:dyDescent="0.3">
      <c r="A36" s="63"/>
      <c r="B36" s="63"/>
      <c r="C36" s="63"/>
      <c r="D36" s="63"/>
      <c r="E36" s="63"/>
      <c r="F36" s="63"/>
      <c r="G36" s="63"/>
      <c r="I36" s="63"/>
      <c r="J36" s="142"/>
      <c r="K36" s="142"/>
      <c r="L36" s="142"/>
      <c r="M36" s="142"/>
      <c r="N36" s="142"/>
      <c r="O36" s="142"/>
      <c r="P36" s="142"/>
      <c r="Q36" s="142"/>
      <c r="R36" s="108"/>
      <c r="S36" s="108"/>
      <c r="T36" s="108"/>
      <c r="U36" s="63"/>
    </row>
    <row r="37" spans="1:21" ht="18.75" x14ac:dyDescent="0.3">
      <c r="I37" s="63"/>
      <c r="J37" s="139" t="s">
        <v>91</v>
      </c>
      <c r="K37" s="139"/>
      <c r="L37" s="139"/>
      <c r="M37" s="139"/>
      <c r="N37" s="139"/>
      <c r="O37" s="139"/>
      <c r="P37" s="139"/>
      <c r="Q37" s="139"/>
      <c r="R37" s="108"/>
      <c r="S37" s="108"/>
      <c r="T37" s="108"/>
      <c r="U37" s="63"/>
    </row>
    <row r="38" spans="1:21" ht="29.25" customHeight="1" x14ac:dyDescent="0.25">
      <c r="D38" s="118" t="s">
        <v>39</v>
      </c>
      <c r="I38" s="63"/>
      <c r="J38" s="141" t="s">
        <v>92</v>
      </c>
      <c r="K38" s="141"/>
      <c r="L38" s="141"/>
      <c r="M38" s="141"/>
      <c r="N38" s="141"/>
      <c r="O38" s="141"/>
      <c r="P38" s="141"/>
      <c r="Q38" s="141"/>
      <c r="R38" s="141"/>
      <c r="S38" s="141"/>
      <c r="T38" s="141"/>
      <c r="U38" s="63"/>
    </row>
    <row r="39" spans="1:21" ht="18.75" x14ac:dyDescent="0.3">
      <c r="D39" s="8" t="s">
        <v>8</v>
      </c>
      <c r="I39" s="63"/>
      <c r="J39" s="142"/>
      <c r="K39" s="142"/>
      <c r="L39" s="142"/>
      <c r="M39" s="142"/>
      <c r="N39" s="142"/>
      <c r="O39" s="142"/>
      <c r="P39" s="142"/>
      <c r="Q39" s="142"/>
      <c r="R39" s="108"/>
      <c r="S39" s="108"/>
      <c r="T39" s="108"/>
      <c r="U39" s="63"/>
    </row>
    <row r="40" spans="1:21" ht="18.75" x14ac:dyDescent="0.3">
      <c r="D40" s="8" t="s">
        <v>9</v>
      </c>
      <c r="I40" s="63"/>
      <c r="J40" s="139" t="s">
        <v>93</v>
      </c>
      <c r="K40" s="139"/>
      <c r="L40" s="139"/>
      <c r="M40" s="139"/>
      <c r="N40" s="139"/>
      <c r="O40" s="139"/>
      <c r="P40" s="139"/>
      <c r="Q40" s="139"/>
      <c r="R40" s="108"/>
      <c r="S40" s="108"/>
      <c r="T40" s="108"/>
      <c r="U40" s="63"/>
    </row>
    <row r="41" spans="1:21" ht="54.75" customHeight="1" x14ac:dyDescent="0.25">
      <c r="I41" s="63"/>
      <c r="J41" s="141" t="s">
        <v>94</v>
      </c>
      <c r="K41" s="141"/>
      <c r="L41" s="141"/>
      <c r="M41" s="141"/>
      <c r="N41" s="141"/>
      <c r="O41" s="141"/>
      <c r="P41" s="141"/>
      <c r="Q41" s="141"/>
      <c r="R41" s="141"/>
      <c r="S41" s="141"/>
      <c r="T41" s="141"/>
      <c r="U41" s="63"/>
    </row>
    <row r="42" spans="1:21" ht="18.75" x14ac:dyDescent="0.3">
      <c r="I42" s="63"/>
      <c r="J42" s="142"/>
      <c r="K42" s="142"/>
      <c r="L42" s="142"/>
      <c r="M42" s="142"/>
      <c r="N42" s="142"/>
      <c r="O42" s="142"/>
      <c r="P42" s="142"/>
      <c r="Q42" s="142"/>
      <c r="R42" s="108"/>
      <c r="S42" s="108"/>
      <c r="T42" s="108"/>
      <c r="U42" s="63"/>
    </row>
    <row r="43" spans="1:21" x14ac:dyDescent="0.25">
      <c r="I43" s="63"/>
      <c r="J43" s="139" t="s">
        <v>95</v>
      </c>
      <c r="K43" s="139"/>
      <c r="L43" s="139"/>
      <c r="M43" s="139"/>
      <c r="N43" s="139"/>
      <c r="O43" s="139"/>
      <c r="P43" s="139"/>
      <c r="Q43" s="139"/>
      <c r="R43" s="139"/>
      <c r="S43" s="139"/>
      <c r="T43" s="139"/>
      <c r="U43" s="63"/>
    </row>
    <row r="44" spans="1:21" x14ac:dyDescent="0.25">
      <c r="I44" s="63"/>
      <c r="J44" s="138" t="s">
        <v>96</v>
      </c>
      <c r="K44" s="138"/>
      <c r="L44" s="138"/>
      <c r="M44" s="138"/>
      <c r="N44" s="138"/>
      <c r="O44" s="138"/>
      <c r="P44" s="138"/>
      <c r="Q44" s="138"/>
      <c r="R44" s="138"/>
      <c r="S44" s="138"/>
      <c r="T44" s="138"/>
      <c r="U44" s="63"/>
    </row>
    <row r="45" spans="1:21" x14ac:dyDescent="0.25">
      <c r="I45" s="63"/>
      <c r="J45" s="138"/>
      <c r="K45" s="138"/>
      <c r="L45" s="138"/>
      <c r="M45" s="138"/>
      <c r="N45" s="138"/>
      <c r="O45" s="138"/>
      <c r="P45" s="138"/>
      <c r="Q45" s="138"/>
      <c r="R45" s="138"/>
      <c r="S45" s="138"/>
      <c r="T45" s="138"/>
      <c r="U45" s="63"/>
    </row>
    <row r="46" spans="1:21" x14ac:dyDescent="0.25">
      <c r="I46" s="63"/>
      <c r="J46" s="138"/>
      <c r="K46" s="138"/>
      <c r="L46" s="138"/>
      <c r="M46" s="138"/>
      <c r="N46" s="138"/>
      <c r="O46" s="138"/>
      <c r="P46" s="138"/>
      <c r="Q46" s="138"/>
      <c r="R46" s="138"/>
      <c r="S46" s="138"/>
      <c r="T46" s="138"/>
      <c r="U46" s="63"/>
    </row>
    <row r="47" spans="1:21" x14ac:dyDescent="0.25">
      <c r="I47" s="63"/>
      <c r="J47" s="138"/>
      <c r="K47" s="138"/>
      <c r="L47" s="138"/>
      <c r="M47" s="138"/>
      <c r="N47" s="138"/>
      <c r="O47" s="138"/>
      <c r="P47" s="138"/>
      <c r="Q47" s="138"/>
      <c r="R47" s="138"/>
      <c r="S47" s="138"/>
      <c r="T47" s="138"/>
      <c r="U47" s="63"/>
    </row>
    <row r="48" spans="1:21" x14ac:dyDescent="0.25">
      <c r="A48" s="54" t="s">
        <v>122</v>
      </c>
      <c r="I48" s="63"/>
      <c r="J48" s="63"/>
      <c r="K48" s="63"/>
      <c r="L48" s="63"/>
      <c r="M48" s="63"/>
      <c r="N48" s="63"/>
      <c r="O48" s="63"/>
      <c r="P48" s="63"/>
      <c r="Q48" s="63"/>
      <c r="R48" s="63"/>
      <c r="S48" s="63"/>
      <c r="T48" s="63"/>
      <c r="U48" s="63"/>
    </row>
    <row r="49" spans="9:22" x14ac:dyDescent="0.25">
      <c r="I49" s="56"/>
      <c r="J49" s="56"/>
      <c r="K49" s="56"/>
      <c r="L49" s="56"/>
      <c r="M49" s="56"/>
      <c r="N49" s="56"/>
      <c r="O49" s="56"/>
      <c r="P49" s="56"/>
      <c r="U49" s="56"/>
      <c r="V49" s="56"/>
    </row>
    <row r="50" spans="9:22" x14ac:dyDescent="0.25">
      <c r="I50" s="56"/>
      <c r="J50" s="56"/>
      <c r="K50" s="56"/>
      <c r="L50" s="56"/>
      <c r="M50" s="56"/>
      <c r="N50" s="56"/>
      <c r="O50" s="56"/>
      <c r="P50" s="56"/>
      <c r="U50" s="56"/>
      <c r="V50" s="56"/>
    </row>
    <row r="51" spans="9:22" x14ac:dyDescent="0.25">
      <c r="I51" s="56"/>
      <c r="J51" s="56"/>
      <c r="K51" s="56"/>
      <c r="L51" s="56"/>
      <c r="M51" s="56"/>
      <c r="N51" s="56"/>
      <c r="O51" s="56"/>
      <c r="P51" s="56"/>
      <c r="U51" s="56"/>
      <c r="V51" s="56"/>
    </row>
    <row r="52" spans="9:22" x14ac:dyDescent="0.25">
      <c r="I52" s="56"/>
      <c r="J52" s="56"/>
      <c r="K52" s="56"/>
      <c r="L52" s="56"/>
      <c r="M52" s="56"/>
      <c r="N52" s="56"/>
      <c r="O52" s="56"/>
      <c r="P52" s="56"/>
      <c r="U52" s="56"/>
      <c r="V52" s="56"/>
    </row>
    <row r="53" spans="9:22" x14ac:dyDescent="0.25">
      <c r="I53" s="56"/>
      <c r="J53" s="56"/>
      <c r="K53" s="56"/>
      <c r="L53" s="56"/>
      <c r="M53" s="56"/>
      <c r="N53" s="56"/>
      <c r="O53" s="56"/>
      <c r="P53" s="56"/>
      <c r="U53" s="56"/>
      <c r="V53" s="56"/>
    </row>
    <row r="54" spans="9:22" x14ac:dyDescent="0.25">
      <c r="I54" s="56"/>
      <c r="J54" s="56"/>
      <c r="K54" s="56"/>
      <c r="L54" s="56"/>
      <c r="M54" s="56"/>
      <c r="N54" s="56"/>
      <c r="O54" s="56"/>
      <c r="P54" s="56"/>
      <c r="U54" s="56"/>
      <c r="V54" s="56"/>
    </row>
    <row r="55" spans="9:22" x14ac:dyDescent="0.25">
      <c r="I55" s="56"/>
      <c r="J55" s="56"/>
      <c r="K55" s="56"/>
      <c r="L55" s="56"/>
      <c r="M55" s="56"/>
      <c r="N55" s="56"/>
      <c r="O55" s="56"/>
      <c r="P55" s="56"/>
      <c r="U55" s="56"/>
      <c r="V55" s="56"/>
    </row>
    <row r="56" spans="9:22" x14ac:dyDescent="0.25">
      <c r="I56" s="56"/>
      <c r="J56" s="56"/>
      <c r="K56" s="56"/>
      <c r="L56" s="56"/>
      <c r="M56" s="56"/>
      <c r="N56" s="56"/>
      <c r="O56" s="56"/>
      <c r="P56" s="56"/>
      <c r="U56" s="56"/>
      <c r="V56" s="56"/>
    </row>
    <row r="57" spans="9:22" x14ac:dyDescent="0.25">
      <c r="I57" s="56"/>
      <c r="J57" s="56"/>
      <c r="K57" s="56"/>
      <c r="L57" s="56"/>
      <c r="M57" s="56"/>
      <c r="N57" s="56"/>
      <c r="O57" s="56"/>
      <c r="P57" s="56"/>
      <c r="U57" s="56"/>
      <c r="V57" s="56"/>
    </row>
    <row r="58" spans="9:22" x14ac:dyDescent="0.25">
      <c r="I58" s="56"/>
      <c r="J58" s="56"/>
      <c r="K58" s="56"/>
      <c r="L58" s="56"/>
      <c r="M58" s="56"/>
      <c r="N58" s="56"/>
      <c r="O58" s="56"/>
      <c r="P58" s="56"/>
      <c r="U58" s="56"/>
      <c r="V58" s="56"/>
    </row>
    <row r="59" spans="9:22" x14ac:dyDescent="0.25">
      <c r="I59" s="56"/>
      <c r="J59" s="56"/>
      <c r="K59" s="56"/>
      <c r="L59" s="56"/>
      <c r="M59" s="56"/>
      <c r="N59" s="56"/>
      <c r="O59" s="56"/>
      <c r="P59" s="56"/>
      <c r="U59" s="56"/>
      <c r="V59" s="56"/>
    </row>
    <row r="60" spans="9:22" x14ac:dyDescent="0.25">
      <c r="I60" s="56"/>
      <c r="J60" s="56"/>
      <c r="K60" s="56"/>
      <c r="L60" s="56"/>
      <c r="M60" s="56"/>
      <c r="N60" s="56"/>
      <c r="O60" s="56"/>
      <c r="P60" s="56"/>
      <c r="U60" s="56"/>
      <c r="V60" s="56"/>
    </row>
    <row r="61" spans="9:22" x14ac:dyDescent="0.25">
      <c r="I61" s="63"/>
      <c r="U61" s="63"/>
    </row>
    <row r="62" spans="9:22" x14ac:dyDescent="0.25">
      <c r="I62" s="63"/>
      <c r="U62" s="63"/>
    </row>
    <row r="63" spans="9:22" x14ac:dyDescent="0.25">
      <c r="I63" s="63"/>
      <c r="U63" s="63"/>
    </row>
    <row r="64" spans="9:22" x14ac:dyDescent="0.25">
      <c r="I64" s="63"/>
      <c r="J64" s="63"/>
      <c r="K64" s="63"/>
      <c r="L64" s="63"/>
      <c r="M64" s="63"/>
      <c r="N64" s="63"/>
      <c r="O64" s="63"/>
      <c r="P64" s="63"/>
      <c r="Q64" s="63"/>
      <c r="R64" s="63"/>
      <c r="S64" s="63"/>
      <c r="T64" s="63"/>
      <c r="U64" s="63"/>
    </row>
    <row r="65" spans="9:22" x14ac:dyDescent="0.25">
      <c r="I65" s="56"/>
      <c r="J65" s="56"/>
      <c r="K65" s="56"/>
      <c r="L65" s="56"/>
      <c r="M65" s="56"/>
      <c r="N65" s="56"/>
      <c r="O65" s="56"/>
      <c r="P65" s="56"/>
      <c r="U65" s="56"/>
      <c r="V65" s="56"/>
    </row>
    <row r="66" spans="9:22" x14ac:dyDescent="0.25">
      <c r="I66" s="56"/>
      <c r="J66" s="56"/>
      <c r="K66" s="56"/>
      <c r="L66" s="56"/>
      <c r="M66" s="56"/>
      <c r="N66" s="56"/>
      <c r="O66" s="56"/>
      <c r="P66" s="56"/>
      <c r="U66" s="56"/>
      <c r="V66" s="56"/>
    </row>
    <row r="67" spans="9:22" x14ac:dyDescent="0.25">
      <c r="I67" s="56"/>
      <c r="J67" s="56"/>
      <c r="K67" s="56"/>
      <c r="L67" s="56"/>
      <c r="M67" s="56"/>
      <c r="N67" s="56"/>
      <c r="O67" s="56"/>
      <c r="P67" s="56"/>
      <c r="U67" s="56"/>
      <c r="V67" s="56"/>
    </row>
    <row r="68" spans="9:22" x14ac:dyDescent="0.25">
      <c r="I68" s="56"/>
      <c r="J68" s="56"/>
      <c r="K68" s="56"/>
      <c r="L68" s="56"/>
      <c r="M68" s="56"/>
      <c r="N68" s="56"/>
      <c r="O68" s="56"/>
      <c r="P68" s="56"/>
      <c r="U68" s="56"/>
      <c r="V68" s="56"/>
    </row>
    <row r="69" spans="9:22" x14ac:dyDescent="0.25">
      <c r="I69" s="56"/>
      <c r="J69" s="56"/>
      <c r="K69" s="56"/>
      <c r="L69" s="56"/>
      <c r="M69" s="56"/>
      <c r="N69" s="56"/>
      <c r="O69" s="56"/>
      <c r="P69" s="56"/>
      <c r="U69" s="56"/>
      <c r="V69" s="56"/>
    </row>
  </sheetData>
  <sheetProtection algorithmName="SHA-512" hashValue="cKqU516+upc1bYEMfbeqokUIsvhYpjthL0XxS6abgmLOpzQDqyKKTNuemZEdKmioIWLXnBX824BPXeSgrPIr+w==" saltValue="veB8mrDpBk8IwDjfneCCEg==" spinCount="100000" sheet="1" objects="1" scenarios="1"/>
  <mergeCells count="39">
    <mergeCell ref="J21:Q21"/>
    <mergeCell ref="J22:Q22"/>
    <mergeCell ref="J15:Q15"/>
    <mergeCell ref="J18:Q18"/>
    <mergeCell ref="E3:N3"/>
    <mergeCell ref="E5:N5"/>
    <mergeCell ref="E7:N7"/>
    <mergeCell ref="J39:Q39"/>
    <mergeCell ref="J40:Q40"/>
    <mergeCell ref="J42:Q42"/>
    <mergeCell ref="J16:T16"/>
    <mergeCell ref="J17:T17"/>
    <mergeCell ref="J34:Q34"/>
    <mergeCell ref="J36:Q36"/>
    <mergeCell ref="J37:Q37"/>
    <mergeCell ref="J30:Q30"/>
    <mergeCell ref="J31:Q31"/>
    <mergeCell ref="J33:Q33"/>
    <mergeCell ref="J24:Q24"/>
    <mergeCell ref="J25:Q25"/>
    <mergeCell ref="J27:Q27"/>
    <mergeCell ref="J28:Q28"/>
    <mergeCell ref="J19:Q19"/>
    <mergeCell ref="J45:T45"/>
    <mergeCell ref="J46:T46"/>
    <mergeCell ref="J47:T47"/>
    <mergeCell ref="J12:T12"/>
    <mergeCell ref="J14:T14"/>
    <mergeCell ref="J13:T13"/>
    <mergeCell ref="J41:T41"/>
    <mergeCell ref="J20:T20"/>
    <mergeCell ref="J23:T23"/>
    <mergeCell ref="J26:T26"/>
    <mergeCell ref="J29:T29"/>
    <mergeCell ref="J32:T32"/>
    <mergeCell ref="J35:T35"/>
    <mergeCell ref="J38:T38"/>
    <mergeCell ref="J43:T43"/>
    <mergeCell ref="J44:T44"/>
  </mergeCells>
  <hyperlinks>
    <hyperlink ref="D40"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workbookViewId="0">
      <selection activeCell="C65" sqref="C65"/>
    </sheetView>
  </sheetViews>
  <sheetFormatPr baseColWidth="10" defaultRowHeight="15" x14ac:dyDescent="0.25"/>
  <cols>
    <col min="1" max="1" width="11.42578125" style="54"/>
    <col min="4" max="4" width="10.5703125" customWidth="1"/>
    <col min="5" max="5" width="3.42578125" customWidth="1"/>
    <col min="6" max="6" width="56.28515625" customWidth="1"/>
    <col min="7" max="7" width="20.85546875" bestFit="1" customWidth="1"/>
    <col min="9" max="9" width="11.140625" customWidth="1"/>
    <col min="10" max="10" width="11.42578125" customWidth="1"/>
    <col min="15" max="15" width="6" customWidth="1"/>
    <col min="16" max="16" width="4" customWidth="1"/>
  </cols>
  <sheetData>
    <row r="1" spans="1:9" x14ac:dyDescent="0.25">
      <c r="F1" s="64"/>
    </row>
    <row r="2" spans="1:9" ht="18.75" x14ac:dyDescent="0.3">
      <c r="A2" s="54" t="s">
        <v>40</v>
      </c>
      <c r="G2" s="23"/>
      <c r="H2" s="23"/>
      <c r="I2" s="23"/>
    </row>
    <row r="3" spans="1:9" x14ac:dyDescent="0.25">
      <c r="F3" s="4"/>
    </row>
    <row r="6" spans="1:9" x14ac:dyDescent="0.25">
      <c r="B6" s="5"/>
    </row>
    <row r="7" spans="1:9" x14ac:dyDescent="0.25">
      <c r="B7" s="5"/>
    </row>
    <row r="8" spans="1:9" x14ac:dyDescent="0.25">
      <c r="B8" s="5" t="s">
        <v>42</v>
      </c>
    </row>
    <row r="9" spans="1:9" x14ac:dyDescent="0.25">
      <c r="B9" s="67" t="s">
        <v>10</v>
      </c>
      <c r="C9" s="65"/>
      <c r="D9" s="66"/>
      <c r="E9" s="56"/>
      <c r="F9" s="56"/>
    </row>
    <row r="10" spans="1:9" x14ac:dyDescent="0.25">
      <c r="C10" s="1"/>
      <c r="D10" s="62"/>
    </row>
    <row r="11" spans="1:9" x14ac:dyDescent="0.25">
      <c r="C11" s="1"/>
      <c r="D11" s="62"/>
      <c r="G11" s="33" t="s">
        <v>68</v>
      </c>
    </row>
    <row r="12" spans="1:9" ht="18.75" x14ac:dyDescent="0.3">
      <c r="C12" s="1"/>
      <c r="D12" s="62"/>
      <c r="F12" s="24" t="s">
        <v>21</v>
      </c>
      <c r="G12" s="59">
        <v>2023</v>
      </c>
    </row>
    <row r="13" spans="1:9" x14ac:dyDescent="0.25">
      <c r="A13" s="54" t="s">
        <v>31</v>
      </c>
      <c r="C13" s="1"/>
      <c r="D13" s="62"/>
    </row>
    <row r="14" spans="1:9" x14ac:dyDescent="0.25">
      <c r="A14" s="54" t="s">
        <v>2</v>
      </c>
      <c r="C14" s="1"/>
      <c r="D14" s="62"/>
    </row>
    <row r="15" spans="1:9" x14ac:dyDescent="0.25">
      <c r="A15" s="54" t="s">
        <v>3</v>
      </c>
      <c r="C15" s="1"/>
      <c r="D15" s="62"/>
    </row>
    <row r="16" spans="1:9" x14ac:dyDescent="0.25">
      <c r="A16" s="54" t="s">
        <v>4</v>
      </c>
      <c r="C16" s="1"/>
      <c r="D16" s="62"/>
    </row>
    <row r="17" spans="1:4" x14ac:dyDescent="0.25">
      <c r="A17" s="54" t="s">
        <v>30</v>
      </c>
      <c r="C17" s="1"/>
      <c r="D17" s="62"/>
    </row>
    <row r="18" spans="1:4" x14ac:dyDescent="0.25">
      <c r="C18" s="1"/>
      <c r="D18" s="62"/>
    </row>
    <row r="19" spans="1:4" x14ac:dyDescent="0.25">
      <c r="C19" s="1"/>
      <c r="D19" s="62"/>
    </row>
    <row r="20" spans="1:4" x14ac:dyDescent="0.25">
      <c r="C20" s="1"/>
      <c r="D20" s="62"/>
    </row>
    <row r="21" spans="1:4" x14ac:dyDescent="0.25">
      <c r="C21" s="1"/>
      <c r="D21" s="62"/>
    </row>
    <row r="22" spans="1:4" x14ac:dyDescent="0.25">
      <c r="C22" s="1"/>
      <c r="D22" s="62"/>
    </row>
    <row r="23" spans="1:4" x14ac:dyDescent="0.25">
      <c r="C23" s="1"/>
      <c r="D23" s="62"/>
    </row>
    <row r="24" spans="1:4" x14ac:dyDescent="0.25">
      <c r="C24" s="1"/>
      <c r="D24" s="62"/>
    </row>
    <row r="25" spans="1:4" x14ac:dyDescent="0.25">
      <c r="C25" s="1"/>
      <c r="D25" s="62"/>
    </row>
    <row r="26" spans="1:4" x14ac:dyDescent="0.25">
      <c r="C26" s="1"/>
      <c r="D26" s="62"/>
    </row>
    <row r="27" spans="1:4" x14ac:dyDescent="0.25">
      <c r="A27" s="54" t="s">
        <v>6</v>
      </c>
      <c r="C27" s="1"/>
      <c r="D27" s="62"/>
    </row>
    <row r="28" spans="1:4" x14ac:dyDescent="0.25">
      <c r="A28" s="54" t="s">
        <v>7</v>
      </c>
      <c r="C28" s="1"/>
      <c r="D28" s="62"/>
    </row>
    <row r="29" spans="1:4" x14ac:dyDescent="0.25">
      <c r="A29" s="54" t="s">
        <v>28</v>
      </c>
      <c r="C29" s="1"/>
      <c r="D29" s="62"/>
    </row>
    <row r="30" spans="1:4" x14ac:dyDescent="0.25">
      <c r="A30" s="54" t="s">
        <v>6</v>
      </c>
      <c r="C30" s="1"/>
      <c r="D30" s="62"/>
    </row>
    <row r="31" spans="1:4" x14ac:dyDescent="0.25">
      <c r="A31" s="54" t="s">
        <v>7</v>
      </c>
      <c r="C31" s="1"/>
      <c r="D31" s="62"/>
    </row>
    <row r="32" spans="1:4" x14ac:dyDescent="0.25">
      <c r="A32" s="54" t="s">
        <v>28</v>
      </c>
      <c r="C32" s="1"/>
      <c r="D32" s="56"/>
    </row>
    <row r="33" spans="3:4" x14ac:dyDescent="0.25">
      <c r="C33" s="1"/>
      <c r="D33" s="56"/>
    </row>
    <row r="34" spans="3:4" x14ac:dyDescent="0.25">
      <c r="C34" s="1"/>
    </row>
    <row r="35" spans="3:4" x14ac:dyDescent="0.25">
      <c r="C35" s="1"/>
    </row>
    <row r="36" spans="3:4" x14ac:dyDescent="0.25">
      <c r="C36" s="1"/>
    </row>
    <row r="37" spans="3:4" x14ac:dyDescent="0.25">
      <c r="C37" s="1"/>
    </row>
    <row r="38" spans="3:4" x14ac:dyDescent="0.25">
      <c r="C38" s="1"/>
    </row>
    <row r="39" spans="3:4" x14ac:dyDescent="0.25">
      <c r="C39" s="1"/>
    </row>
    <row r="40" spans="3:4" x14ac:dyDescent="0.25">
      <c r="C40" s="1"/>
    </row>
    <row r="41" spans="3:4" x14ac:dyDescent="0.25">
      <c r="C41" s="1"/>
    </row>
    <row r="42" spans="3:4" x14ac:dyDescent="0.25">
      <c r="C42" s="1"/>
    </row>
    <row r="43" spans="3:4" x14ac:dyDescent="0.25">
      <c r="C43" s="1"/>
    </row>
    <row r="44" spans="3:4" x14ac:dyDescent="0.25">
      <c r="C44" s="1"/>
    </row>
    <row r="45" spans="3:4" x14ac:dyDescent="0.25">
      <c r="C45" s="1"/>
    </row>
    <row r="46" spans="3:4" x14ac:dyDescent="0.25">
      <c r="C46" s="1"/>
    </row>
    <row r="47" spans="3:4" x14ac:dyDescent="0.25">
      <c r="C47" s="1"/>
    </row>
    <row r="48" spans="3:4" x14ac:dyDescent="0.25">
      <c r="C48" s="1"/>
    </row>
    <row r="49" spans="3:3" x14ac:dyDescent="0.25">
      <c r="C49" s="1"/>
    </row>
    <row r="50" spans="3:3" x14ac:dyDescent="0.25">
      <c r="C50" s="1"/>
    </row>
    <row r="51" spans="3:3" x14ac:dyDescent="0.25">
      <c r="C51" s="1"/>
    </row>
    <row r="52" spans="3:3" x14ac:dyDescent="0.25">
      <c r="C52" s="1"/>
    </row>
    <row r="53" spans="3:3" x14ac:dyDescent="0.25">
      <c r="C53" s="1"/>
    </row>
    <row r="54" spans="3:3" x14ac:dyDescent="0.25">
      <c r="C54" s="1"/>
    </row>
    <row r="55" spans="3:3" x14ac:dyDescent="0.25">
      <c r="C55" s="1"/>
    </row>
    <row r="56" spans="3:3" x14ac:dyDescent="0.25">
      <c r="C56" s="1"/>
    </row>
    <row r="57" spans="3:3" x14ac:dyDescent="0.25">
      <c r="C57" s="1"/>
    </row>
    <row r="58" spans="3:3" x14ac:dyDescent="0.25">
      <c r="C58" s="1"/>
    </row>
    <row r="59" spans="3:3" x14ac:dyDescent="0.25">
      <c r="C59" s="1"/>
    </row>
    <row r="60" spans="3:3" x14ac:dyDescent="0.25">
      <c r="C60" s="1"/>
    </row>
    <row r="61" spans="3:3" x14ac:dyDescent="0.25">
      <c r="C61" s="1"/>
    </row>
    <row r="62" spans="3:3" x14ac:dyDescent="0.25">
      <c r="C62" s="1"/>
    </row>
    <row r="63" spans="3:3" x14ac:dyDescent="0.25">
      <c r="C63" s="1"/>
    </row>
    <row r="64" spans="3:3" x14ac:dyDescent="0.25">
      <c r="C64" s="1"/>
    </row>
    <row r="65" spans="3:3" x14ac:dyDescent="0.25">
      <c r="C65" s="1"/>
    </row>
    <row r="66" spans="3:3" x14ac:dyDescent="0.25">
      <c r="C66" s="1"/>
    </row>
    <row r="67" spans="3:3" x14ac:dyDescent="0.25">
      <c r="C67" s="1"/>
    </row>
    <row r="68" spans="3:3" x14ac:dyDescent="0.25">
      <c r="C68" s="1"/>
    </row>
    <row r="69" spans="3:3" x14ac:dyDescent="0.25">
      <c r="C69" s="1"/>
    </row>
    <row r="70" spans="3:3" x14ac:dyDescent="0.25">
      <c r="C70" s="1"/>
    </row>
  </sheetData>
  <sheetProtection algorithmName="SHA-512" hashValue="4vd3ir144e7FAEGv1PAM4VcHduVRQdusWGGc8PN8R0eWIvChm25TX/GNadEoOFAihd4z5OJZaS2Lb3x0AZgCBg==" saltValue="k268lNN4JE2LYbK4HdPyBw==" spinCount="100000" sheet="1" objects="1" scenario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F335"/>
  <sheetViews>
    <sheetView showGridLines="0" zoomScaleNormal="100" workbookViewId="0">
      <pane xSplit="1" topLeftCell="B1" activePane="topRight" state="frozen"/>
      <selection pane="topRight" activeCell="B8" sqref="B8"/>
    </sheetView>
  </sheetViews>
  <sheetFormatPr baseColWidth="10" defaultRowHeight="15" x14ac:dyDescent="0.25"/>
  <cols>
    <col min="1" max="1" width="77" customWidth="1"/>
    <col min="2" max="56" width="15.7109375" customWidth="1"/>
    <col min="58" max="58" width="12.85546875" bestFit="1" customWidth="1"/>
  </cols>
  <sheetData>
    <row r="2" spans="1:56" ht="15.75" x14ac:dyDescent="0.25">
      <c r="B2" s="128"/>
      <c r="C2" s="128" t="s">
        <v>102</v>
      </c>
      <c r="D2" s="129" t="s">
        <v>100</v>
      </c>
      <c r="E2" s="129">
        <f>Bilan!F23</f>
        <v>44927</v>
      </c>
      <c r="F2" s="130" t="s">
        <v>101</v>
      </c>
      <c r="G2" s="131">
        <f>Bilan!H23</f>
        <v>45291</v>
      </c>
    </row>
    <row r="4" spans="1:56" x14ac:dyDescent="0.25">
      <c r="B4" s="33" t="s">
        <v>41</v>
      </c>
    </row>
    <row r="6" spans="1:56" s="54" customFormat="1" x14ac:dyDescent="0.25">
      <c r="B6" s="93">
        <v>1</v>
      </c>
      <c r="C6" s="94">
        <v>2</v>
      </c>
      <c r="D6" s="94">
        <v>3</v>
      </c>
      <c r="E6" s="94">
        <v>4</v>
      </c>
      <c r="F6" s="96">
        <v>5</v>
      </c>
      <c r="G6" s="96">
        <v>6</v>
      </c>
      <c r="H6" s="96">
        <v>7</v>
      </c>
      <c r="I6" s="96">
        <v>8</v>
      </c>
      <c r="J6" s="96">
        <v>9</v>
      </c>
      <c r="K6" s="96">
        <v>10</v>
      </c>
      <c r="L6" s="96">
        <v>11</v>
      </c>
      <c r="M6" s="96">
        <v>12</v>
      </c>
      <c r="N6" s="96">
        <v>13</v>
      </c>
      <c r="O6" s="96">
        <v>14</v>
      </c>
      <c r="P6" s="96">
        <v>15</v>
      </c>
      <c r="Q6" s="96">
        <v>16</v>
      </c>
      <c r="R6" s="96">
        <v>17</v>
      </c>
      <c r="S6" s="96">
        <v>18</v>
      </c>
      <c r="T6" s="96">
        <v>19</v>
      </c>
      <c r="U6" s="96">
        <v>20</v>
      </c>
      <c r="V6" s="96">
        <v>21</v>
      </c>
      <c r="W6" s="96">
        <v>22</v>
      </c>
      <c r="X6" s="96">
        <v>23</v>
      </c>
      <c r="Y6" s="96">
        <v>24</v>
      </c>
      <c r="Z6" s="96">
        <v>25</v>
      </c>
      <c r="AA6" s="96">
        <v>26</v>
      </c>
      <c r="AB6" s="96">
        <v>27</v>
      </c>
      <c r="AC6" s="96">
        <v>28</v>
      </c>
      <c r="AD6" s="96">
        <v>29</v>
      </c>
      <c r="AE6" s="96">
        <v>30</v>
      </c>
      <c r="AF6" s="96">
        <v>31</v>
      </c>
      <c r="AG6" s="96">
        <v>32</v>
      </c>
      <c r="AH6" s="96">
        <v>33</v>
      </c>
      <c r="AI6" s="96">
        <v>34</v>
      </c>
      <c r="AJ6" s="96">
        <v>35</v>
      </c>
      <c r="AK6" s="96">
        <v>36</v>
      </c>
      <c r="AL6" s="96">
        <v>37</v>
      </c>
      <c r="AM6" s="96">
        <v>38</v>
      </c>
      <c r="AN6" s="96">
        <v>39</v>
      </c>
      <c r="AO6" s="96">
        <v>40</v>
      </c>
      <c r="AP6" s="96">
        <v>41</v>
      </c>
      <c r="AQ6" s="96">
        <v>42</v>
      </c>
      <c r="AR6" s="96">
        <v>43</v>
      </c>
      <c r="AS6" s="96">
        <v>44</v>
      </c>
      <c r="AT6" s="96">
        <v>45</v>
      </c>
      <c r="AU6" s="96">
        <v>46</v>
      </c>
      <c r="AV6" s="96">
        <v>47</v>
      </c>
      <c r="AW6" s="96">
        <v>48</v>
      </c>
      <c r="AX6" s="96">
        <v>49</v>
      </c>
      <c r="AY6" s="96">
        <v>50</v>
      </c>
      <c r="AZ6" s="96">
        <v>51</v>
      </c>
      <c r="BA6" s="96">
        <v>52</v>
      </c>
      <c r="BB6" s="96">
        <v>53</v>
      </c>
      <c r="BC6" s="96">
        <v>54</v>
      </c>
      <c r="BD6" s="96">
        <v>55</v>
      </c>
    </row>
    <row r="7" spans="1:56" ht="15" customHeight="1" x14ac:dyDescent="0.25">
      <c r="A7" s="57" t="s">
        <v>5</v>
      </c>
      <c r="B7" s="105"/>
      <c r="C7" s="106"/>
      <c r="D7" s="106"/>
      <c r="E7" s="106"/>
      <c r="F7" s="106"/>
      <c r="G7" s="106"/>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106"/>
    </row>
    <row r="8" spans="1:56" ht="15.75" x14ac:dyDescent="0.25">
      <c r="A8" s="57" t="s">
        <v>0</v>
      </c>
      <c r="B8" s="95"/>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row>
    <row r="9" spans="1:56" ht="7.5" customHeight="1" x14ac:dyDescent="0.25">
      <c r="A9" s="47"/>
      <c r="B9" s="58"/>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row>
    <row r="10" spans="1:56" ht="15.75" x14ac:dyDescent="0.25">
      <c r="A10" s="57" t="s">
        <v>1</v>
      </c>
      <c r="B10" s="95"/>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7"/>
      <c r="BA10" s="97"/>
      <c r="BB10" s="97"/>
      <c r="BC10" s="97"/>
      <c r="BD10" s="97"/>
    </row>
    <row r="11" spans="1:56" ht="15.75" x14ac:dyDescent="0.25">
      <c r="A11" t="s">
        <v>45</v>
      </c>
      <c r="B11" s="58"/>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row>
    <row r="12" spans="1:56" ht="15.75" x14ac:dyDescent="0.25">
      <c r="A12" s="48" t="s">
        <v>46</v>
      </c>
      <c r="B12" s="95"/>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7"/>
      <c r="BA12" s="97"/>
      <c r="BB12" s="97"/>
      <c r="BC12" s="97"/>
      <c r="BD12" s="97"/>
    </row>
    <row r="13" spans="1:56" ht="15.75" x14ac:dyDescent="0.25">
      <c r="A13" s="48" t="s">
        <v>47</v>
      </c>
      <c r="B13" s="95"/>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row>
    <row r="14" spans="1:56" ht="15.75" x14ac:dyDescent="0.25">
      <c r="A14" s="48" t="s">
        <v>48</v>
      </c>
      <c r="B14" s="95"/>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row>
    <row r="15" spans="1:56" ht="15.75" x14ac:dyDescent="0.25">
      <c r="A15" s="60" t="s">
        <v>49</v>
      </c>
      <c r="B15" s="95"/>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row>
    <row r="16" spans="1:56" ht="15.75" x14ac:dyDescent="0.25">
      <c r="A16" s="60" t="s">
        <v>50</v>
      </c>
      <c r="B16" s="95"/>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row>
    <row r="17" spans="1:56" ht="15.75" x14ac:dyDescent="0.25">
      <c r="A17" s="60" t="s">
        <v>51</v>
      </c>
      <c r="B17" s="95"/>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c r="BB17" s="97"/>
      <c r="BC17" s="97"/>
      <c r="BD17" s="97"/>
    </row>
    <row r="18" spans="1:56" ht="15.75" x14ac:dyDescent="0.25">
      <c r="A18" s="60" t="s">
        <v>52</v>
      </c>
      <c r="B18" s="95"/>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7"/>
      <c r="BA18" s="97"/>
      <c r="BB18" s="97"/>
      <c r="BC18" s="97"/>
      <c r="BD18" s="97"/>
    </row>
    <row r="19" spans="1:56" ht="15.75" x14ac:dyDescent="0.25">
      <c r="A19" s="48" t="s">
        <v>53</v>
      </c>
      <c r="B19" s="95"/>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7"/>
      <c r="BA19" s="97"/>
      <c r="BB19" s="97"/>
      <c r="BC19" s="97"/>
      <c r="BD19" s="97"/>
    </row>
    <row r="20" spans="1:56" ht="15.75" x14ac:dyDescent="0.25">
      <c r="A20" s="48" t="s">
        <v>54</v>
      </c>
      <c r="B20" s="116"/>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97"/>
      <c r="BD20" s="97"/>
    </row>
    <row r="21" spans="1:56" ht="15.75" x14ac:dyDescent="0.25">
      <c r="A21" s="48" t="s">
        <v>73</v>
      </c>
      <c r="B21" s="116"/>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row>
    <row r="23" spans="1:56" ht="14.25" hidden="1" customHeight="1" x14ac:dyDescent="0.25">
      <c r="B23">
        <f>IF(AND(B17=Services!A27)*(Saisie!B236=1),1,0)</f>
        <v>0</v>
      </c>
    </row>
    <row r="24" spans="1:56" ht="21" x14ac:dyDescent="0.35">
      <c r="A24" s="20" t="s">
        <v>60</v>
      </c>
      <c r="B24" s="55" t="str">
        <f t="shared" ref="B24:AG24" si="0">IF(B8&lt;&gt;"",B259+B260,"")</f>
        <v/>
      </c>
      <c r="C24" s="55" t="str">
        <f t="shared" si="0"/>
        <v/>
      </c>
      <c r="D24" s="55" t="str">
        <f t="shared" si="0"/>
        <v/>
      </c>
      <c r="E24" s="55" t="str">
        <f t="shared" si="0"/>
        <v/>
      </c>
      <c r="F24" s="55" t="str">
        <f t="shared" si="0"/>
        <v/>
      </c>
      <c r="G24" s="55" t="str">
        <f t="shared" si="0"/>
        <v/>
      </c>
      <c r="H24" s="55" t="str">
        <f t="shared" si="0"/>
        <v/>
      </c>
      <c r="I24" s="55" t="str">
        <f t="shared" si="0"/>
        <v/>
      </c>
      <c r="J24" s="55" t="str">
        <f t="shared" si="0"/>
        <v/>
      </c>
      <c r="K24" s="55" t="str">
        <f t="shared" si="0"/>
        <v/>
      </c>
      <c r="L24" s="55" t="str">
        <f t="shared" si="0"/>
        <v/>
      </c>
      <c r="M24" s="55" t="str">
        <f t="shared" si="0"/>
        <v/>
      </c>
      <c r="N24" s="55" t="str">
        <f t="shared" si="0"/>
        <v/>
      </c>
      <c r="O24" s="55" t="str">
        <f t="shared" si="0"/>
        <v/>
      </c>
      <c r="P24" s="55" t="str">
        <f t="shared" si="0"/>
        <v/>
      </c>
      <c r="Q24" s="55" t="str">
        <f t="shared" si="0"/>
        <v/>
      </c>
      <c r="R24" s="55" t="str">
        <f t="shared" si="0"/>
        <v/>
      </c>
      <c r="S24" s="55" t="str">
        <f t="shared" si="0"/>
        <v/>
      </c>
      <c r="T24" s="55" t="str">
        <f t="shared" si="0"/>
        <v/>
      </c>
      <c r="U24" s="55" t="str">
        <f t="shared" si="0"/>
        <v/>
      </c>
      <c r="V24" s="55" t="str">
        <f t="shared" si="0"/>
        <v/>
      </c>
      <c r="W24" s="55" t="str">
        <f t="shared" si="0"/>
        <v/>
      </c>
      <c r="X24" s="55" t="str">
        <f t="shared" si="0"/>
        <v/>
      </c>
      <c r="Y24" s="55" t="str">
        <f t="shared" si="0"/>
        <v/>
      </c>
      <c r="Z24" s="55" t="str">
        <f t="shared" si="0"/>
        <v/>
      </c>
      <c r="AA24" s="55" t="str">
        <f t="shared" si="0"/>
        <v/>
      </c>
      <c r="AB24" s="55" t="str">
        <f t="shared" si="0"/>
        <v/>
      </c>
      <c r="AC24" s="55" t="str">
        <f t="shared" si="0"/>
        <v/>
      </c>
      <c r="AD24" s="55" t="str">
        <f t="shared" si="0"/>
        <v/>
      </c>
      <c r="AE24" s="55" t="str">
        <f t="shared" si="0"/>
        <v/>
      </c>
      <c r="AF24" s="55" t="str">
        <f t="shared" si="0"/>
        <v/>
      </c>
      <c r="AG24" s="55" t="str">
        <f t="shared" si="0"/>
        <v/>
      </c>
      <c r="AH24" s="55" t="str">
        <f t="shared" ref="AH24:BD24" si="1">IF(AH8&lt;&gt;"",AH259+AH260,"")</f>
        <v/>
      </c>
      <c r="AI24" s="55" t="str">
        <f t="shared" si="1"/>
        <v/>
      </c>
      <c r="AJ24" s="55" t="str">
        <f t="shared" si="1"/>
        <v/>
      </c>
      <c r="AK24" s="55" t="str">
        <f t="shared" si="1"/>
        <v/>
      </c>
      <c r="AL24" s="55" t="str">
        <f t="shared" si="1"/>
        <v/>
      </c>
      <c r="AM24" s="55" t="str">
        <f t="shared" si="1"/>
        <v/>
      </c>
      <c r="AN24" s="55" t="str">
        <f t="shared" si="1"/>
        <v/>
      </c>
      <c r="AO24" s="55" t="str">
        <f t="shared" si="1"/>
        <v/>
      </c>
      <c r="AP24" s="55" t="str">
        <f t="shared" si="1"/>
        <v/>
      </c>
      <c r="AQ24" s="55" t="str">
        <f t="shared" si="1"/>
        <v/>
      </c>
      <c r="AR24" s="55" t="str">
        <f t="shared" si="1"/>
        <v/>
      </c>
      <c r="AS24" s="55" t="str">
        <f t="shared" si="1"/>
        <v/>
      </c>
      <c r="AT24" s="55" t="str">
        <f t="shared" si="1"/>
        <v/>
      </c>
      <c r="AU24" s="55" t="str">
        <f t="shared" si="1"/>
        <v/>
      </c>
      <c r="AV24" s="55" t="str">
        <f t="shared" si="1"/>
        <v/>
      </c>
      <c r="AW24" s="55" t="str">
        <f t="shared" si="1"/>
        <v/>
      </c>
      <c r="AX24" s="55" t="str">
        <f t="shared" si="1"/>
        <v/>
      </c>
      <c r="AY24" s="55" t="str">
        <f t="shared" si="1"/>
        <v/>
      </c>
      <c r="AZ24" s="55" t="str">
        <f t="shared" si="1"/>
        <v/>
      </c>
      <c r="BA24" s="55" t="str">
        <f t="shared" si="1"/>
        <v/>
      </c>
      <c r="BB24" s="55" t="str">
        <f t="shared" si="1"/>
        <v/>
      </c>
      <c r="BC24" s="55" t="str">
        <f t="shared" si="1"/>
        <v/>
      </c>
      <c r="BD24" s="55" t="str">
        <f t="shared" si="1"/>
        <v/>
      </c>
    </row>
    <row r="25" spans="1:56" hidden="1" x14ac:dyDescent="0.25">
      <c r="A25" s="21" t="s">
        <v>15</v>
      </c>
      <c r="B25" s="22" t="str">
        <f t="shared" ref="B25:BD25" si="2">IF(B260&lt;&gt;0,"OUI", "")</f>
        <v/>
      </c>
      <c r="C25" s="22" t="str">
        <f t="shared" si="2"/>
        <v/>
      </c>
      <c r="D25" s="22" t="str">
        <f t="shared" si="2"/>
        <v/>
      </c>
      <c r="E25" s="22" t="str">
        <f t="shared" si="2"/>
        <v/>
      </c>
      <c r="F25" s="22" t="str">
        <f t="shared" si="2"/>
        <v/>
      </c>
      <c r="G25" s="22" t="str">
        <f t="shared" si="2"/>
        <v/>
      </c>
      <c r="H25" s="22" t="str">
        <f t="shared" si="2"/>
        <v/>
      </c>
      <c r="I25" s="22" t="str">
        <f t="shared" si="2"/>
        <v/>
      </c>
      <c r="J25" s="22" t="str">
        <f t="shared" si="2"/>
        <v/>
      </c>
      <c r="K25" s="22" t="str">
        <f t="shared" si="2"/>
        <v/>
      </c>
      <c r="L25" s="22" t="str">
        <f t="shared" si="2"/>
        <v/>
      </c>
      <c r="M25" s="22" t="str">
        <f t="shared" si="2"/>
        <v/>
      </c>
      <c r="N25" s="22" t="str">
        <f t="shared" si="2"/>
        <v/>
      </c>
      <c r="O25" s="22" t="str">
        <f t="shared" si="2"/>
        <v/>
      </c>
      <c r="P25" s="22" t="str">
        <f t="shared" si="2"/>
        <v/>
      </c>
      <c r="Q25" s="22" t="str">
        <f t="shared" si="2"/>
        <v/>
      </c>
      <c r="R25" s="22" t="str">
        <f t="shared" si="2"/>
        <v/>
      </c>
      <c r="S25" s="22" t="str">
        <f t="shared" si="2"/>
        <v/>
      </c>
      <c r="T25" s="22" t="str">
        <f t="shared" si="2"/>
        <v/>
      </c>
      <c r="U25" s="22" t="str">
        <f t="shared" si="2"/>
        <v/>
      </c>
      <c r="V25" s="22" t="str">
        <f t="shared" si="2"/>
        <v/>
      </c>
      <c r="W25" s="22" t="str">
        <f t="shared" si="2"/>
        <v/>
      </c>
      <c r="X25" s="22" t="str">
        <f t="shared" si="2"/>
        <v/>
      </c>
      <c r="Y25" s="22" t="str">
        <f t="shared" si="2"/>
        <v/>
      </c>
      <c r="Z25" s="22" t="str">
        <f t="shared" si="2"/>
        <v/>
      </c>
      <c r="AA25" s="22" t="str">
        <f t="shared" si="2"/>
        <v/>
      </c>
      <c r="AB25" s="22" t="str">
        <f t="shared" si="2"/>
        <v/>
      </c>
      <c r="AC25" s="22" t="str">
        <f t="shared" si="2"/>
        <v/>
      </c>
      <c r="AD25" s="22" t="str">
        <f t="shared" si="2"/>
        <v/>
      </c>
      <c r="AE25" s="22" t="str">
        <f t="shared" si="2"/>
        <v/>
      </c>
      <c r="AF25" s="22" t="str">
        <f t="shared" si="2"/>
        <v/>
      </c>
      <c r="AG25" s="22" t="str">
        <f t="shared" si="2"/>
        <v/>
      </c>
      <c r="AH25" s="22" t="str">
        <f t="shared" si="2"/>
        <v/>
      </c>
      <c r="AI25" s="22" t="str">
        <f t="shared" si="2"/>
        <v/>
      </c>
      <c r="AJ25" s="22" t="str">
        <f t="shared" si="2"/>
        <v/>
      </c>
      <c r="AK25" s="22" t="str">
        <f t="shared" si="2"/>
        <v/>
      </c>
      <c r="AL25" s="22" t="str">
        <f t="shared" si="2"/>
        <v/>
      </c>
      <c r="AM25" s="22" t="str">
        <f t="shared" si="2"/>
        <v/>
      </c>
      <c r="AN25" s="22" t="str">
        <f t="shared" si="2"/>
        <v/>
      </c>
      <c r="AO25" s="22" t="str">
        <f t="shared" si="2"/>
        <v/>
      </c>
      <c r="AP25" s="22" t="str">
        <f t="shared" si="2"/>
        <v/>
      </c>
      <c r="AQ25" s="22" t="str">
        <f t="shared" si="2"/>
        <v/>
      </c>
      <c r="AR25" s="22" t="str">
        <f t="shared" si="2"/>
        <v/>
      </c>
      <c r="AS25" s="22" t="str">
        <f t="shared" si="2"/>
        <v/>
      </c>
      <c r="AT25" s="22" t="str">
        <f t="shared" si="2"/>
        <v/>
      </c>
      <c r="AU25" s="22" t="str">
        <f t="shared" si="2"/>
        <v/>
      </c>
      <c r="AV25" s="22" t="str">
        <f t="shared" si="2"/>
        <v/>
      </c>
      <c r="AW25" s="22" t="str">
        <f t="shared" si="2"/>
        <v/>
      </c>
      <c r="AX25" s="22" t="str">
        <f t="shared" si="2"/>
        <v/>
      </c>
      <c r="AY25" s="22" t="str">
        <f t="shared" si="2"/>
        <v/>
      </c>
      <c r="AZ25" s="22" t="str">
        <f t="shared" si="2"/>
        <v/>
      </c>
      <c r="BA25" s="22" t="str">
        <f t="shared" si="2"/>
        <v/>
      </c>
      <c r="BB25" s="22" t="str">
        <f t="shared" si="2"/>
        <v/>
      </c>
      <c r="BC25" s="22" t="str">
        <f t="shared" si="2"/>
        <v/>
      </c>
      <c r="BD25" s="22" t="str">
        <f t="shared" si="2"/>
        <v/>
      </c>
    </row>
    <row r="26" spans="1:56" s="87" customFormat="1" x14ac:dyDescent="0.25">
      <c r="A26" s="88"/>
      <c r="B26" s="126" t="str">
        <f t="shared" ref="B26:F26" si="3">IF(B24&lt;0,"la date saisie doit être entre","")</f>
        <v/>
      </c>
      <c r="C26" s="126" t="str">
        <f t="shared" si="3"/>
        <v/>
      </c>
      <c r="D26" s="126" t="str">
        <f t="shared" si="3"/>
        <v/>
      </c>
      <c r="E26" s="126" t="str">
        <f t="shared" si="3"/>
        <v/>
      </c>
      <c r="F26" s="126" t="str">
        <f t="shared" si="3"/>
        <v/>
      </c>
      <c r="G26" s="126" t="str">
        <f>IF(G24&lt;0,"la date saisie doit être entre","")</f>
        <v/>
      </c>
      <c r="H26" s="126" t="str">
        <f t="shared" ref="H26:BD26" si="4">IF(H24&lt;0,"la date saisie doit être entre","")</f>
        <v/>
      </c>
      <c r="I26" s="126" t="str">
        <f t="shared" si="4"/>
        <v/>
      </c>
      <c r="J26" s="126" t="str">
        <f t="shared" si="4"/>
        <v/>
      </c>
      <c r="K26" s="126" t="str">
        <f t="shared" si="4"/>
        <v/>
      </c>
      <c r="L26" s="126" t="str">
        <f t="shared" si="4"/>
        <v/>
      </c>
      <c r="M26" s="126" t="str">
        <f t="shared" si="4"/>
        <v/>
      </c>
      <c r="N26" s="126" t="str">
        <f t="shared" si="4"/>
        <v/>
      </c>
      <c r="O26" s="126" t="str">
        <f t="shared" si="4"/>
        <v/>
      </c>
      <c r="P26" s="126" t="str">
        <f t="shared" si="4"/>
        <v/>
      </c>
      <c r="Q26" s="126" t="str">
        <f t="shared" si="4"/>
        <v/>
      </c>
      <c r="R26" s="126" t="str">
        <f t="shared" si="4"/>
        <v/>
      </c>
      <c r="S26" s="126" t="str">
        <f t="shared" si="4"/>
        <v/>
      </c>
      <c r="T26" s="126" t="str">
        <f t="shared" si="4"/>
        <v/>
      </c>
      <c r="U26" s="126" t="str">
        <f t="shared" si="4"/>
        <v/>
      </c>
      <c r="V26" s="126" t="str">
        <f t="shared" si="4"/>
        <v/>
      </c>
      <c r="W26" s="126" t="str">
        <f t="shared" si="4"/>
        <v/>
      </c>
      <c r="X26" s="126" t="str">
        <f t="shared" si="4"/>
        <v/>
      </c>
      <c r="Y26" s="126" t="str">
        <f t="shared" si="4"/>
        <v/>
      </c>
      <c r="Z26" s="126" t="str">
        <f t="shared" si="4"/>
        <v/>
      </c>
      <c r="AA26" s="126" t="str">
        <f t="shared" si="4"/>
        <v/>
      </c>
      <c r="AB26" s="126" t="str">
        <f t="shared" si="4"/>
        <v/>
      </c>
      <c r="AC26" s="126" t="str">
        <f t="shared" si="4"/>
        <v/>
      </c>
      <c r="AD26" s="126" t="str">
        <f t="shared" si="4"/>
        <v/>
      </c>
      <c r="AE26" s="126" t="str">
        <f t="shared" si="4"/>
        <v/>
      </c>
      <c r="AF26" s="126" t="str">
        <f t="shared" si="4"/>
        <v/>
      </c>
      <c r="AG26" s="126" t="str">
        <f t="shared" si="4"/>
        <v/>
      </c>
      <c r="AH26" s="126" t="str">
        <f t="shared" si="4"/>
        <v/>
      </c>
      <c r="AI26" s="126" t="str">
        <f t="shared" si="4"/>
        <v/>
      </c>
      <c r="AJ26" s="126" t="str">
        <f t="shared" si="4"/>
        <v/>
      </c>
      <c r="AK26" s="126" t="str">
        <f t="shared" si="4"/>
        <v/>
      </c>
      <c r="AL26" s="126" t="str">
        <f t="shared" si="4"/>
        <v/>
      </c>
      <c r="AM26" s="126" t="str">
        <f t="shared" si="4"/>
        <v/>
      </c>
      <c r="AN26" s="126" t="str">
        <f t="shared" si="4"/>
        <v/>
      </c>
      <c r="AO26" s="126" t="str">
        <f t="shared" si="4"/>
        <v/>
      </c>
      <c r="AP26" s="126" t="str">
        <f t="shared" si="4"/>
        <v/>
      </c>
      <c r="AQ26" s="126" t="str">
        <f t="shared" si="4"/>
        <v/>
      </c>
      <c r="AR26" s="126" t="str">
        <f t="shared" si="4"/>
        <v/>
      </c>
      <c r="AS26" s="126" t="str">
        <f t="shared" si="4"/>
        <v/>
      </c>
      <c r="AT26" s="126" t="str">
        <f t="shared" si="4"/>
        <v/>
      </c>
      <c r="AU26" s="126" t="str">
        <f t="shared" si="4"/>
        <v/>
      </c>
      <c r="AV26" s="126" t="str">
        <f t="shared" si="4"/>
        <v/>
      </c>
      <c r="AW26" s="126" t="str">
        <f t="shared" si="4"/>
        <v/>
      </c>
      <c r="AX26" s="126" t="str">
        <f t="shared" si="4"/>
        <v/>
      </c>
      <c r="AY26" s="126" t="str">
        <f t="shared" si="4"/>
        <v/>
      </c>
      <c r="AZ26" s="126" t="str">
        <f t="shared" si="4"/>
        <v/>
      </c>
      <c r="BA26" s="126" t="str">
        <f t="shared" si="4"/>
        <v/>
      </c>
      <c r="BB26" s="126" t="str">
        <f t="shared" si="4"/>
        <v/>
      </c>
      <c r="BC26" s="126" t="str">
        <f t="shared" si="4"/>
        <v/>
      </c>
      <c r="BD26" s="126" t="str">
        <f t="shared" si="4"/>
        <v/>
      </c>
    </row>
    <row r="27" spans="1:56" s="87" customFormat="1" x14ac:dyDescent="0.25">
      <c r="A27" s="88"/>
      <c r="B27" s="125" t="str">
        <f>IF(B24&lt;0,Bilan!$F$23,"")</f>
        <v/>
      </c>
      <c r="C27" s="125" t="str">
        <f>IF(C24&lt;0,Bilan!$F$23,"")</f>
        <v/>
      </c>
      <c r="D27" s="125" t="str">
        <f>IF(D24&lt;0,Bilan!$F$23,"")</f>
        <v/>
      </c>
      <c r="E27" s="125" t="str">
        <f>IF(E24&lt;0,Bilan!$F$23,"")</f>
        <v/>
      </c>
      <c r="F27" s="125" t="str">
        <f>IF(F24&lt;0,Bilan!$F$23,"")</f>
        <v/>
      </c>
      <c r="G27" s="125" t="str">
        <f>IF(G24&lt;0,Bilan!$F$23,"")</f>
        <v/>
      </c>
      <c r="H27" s="125" t="str">
        <f>IF(H24&lt;0,Bilan!$F$23,"")</f>
        <v/>
      </c>
      <c r="I27" s="125" t="str">
        <f>IF(I24&lt;0,Bilan!$F$23,"")</f>
        <v/>
      </c>
      <c r="J27" s="125" t="str">
        <f>IF(J24&lt;0,Bilan!$F$23,"")</f>
        <v/>
      </c>
      <c r="K27" s="125" t="str">
        <f>IF(K24&lt;0,Bilan!$F$23,"")</f>
        <v/>
      </c>
      <c r="L27" s="125" t="str">
        <f>IF(L24&lt;0,Bilan!$F$23,"")</f>
        <v/>
      </c>
      <c r="M27" s="125" t="str">
        <f>IF(M24&lt;0,Bilan!$F$23,"")</f>
        <v/>
      </c>
      <c r="N27" s="125" t="str">
        <f>IF(N24&lt;0,Bilan!$F$23,"")</f>
        <v/>
      </c>
      <c r="O27" s="125" t="str">
        <f>IF(O24&lt;0,Bilan!$F$23,"")</f>
        <v/>
      </c>
      <c r="P27" s="125" t="str">
        <f>IF(P24&lt;0,Bilan!$F$23,"")</f>
        <v/>
      </c>
      <c r="Q27" s="125" t="str">
        <f>IF(Q24&lt;0,Bilan!$F$23,"")</f>
        <v/>
      </c>
      <c r="R27" s="125" t="str">
        <f>IF(R24&lt;0,Bilan!$F$23,"")</f>
        <v/>
      </c>
      <c r="S27" s="125" t="str">
        <f>IF(S24&lt;0,Bilan!$F$23,"")</f>
        <v/>
      </c>
      <c r="T27" s="125" t="str">
        <f>IF(T24&lt;0,Bilan!$F$23,"")</f>
        <v/>
      </c>
      <c r="U27" s="125" t="str">
        <f>IF(U24&lt;0,Bilan!$F$23,"")</f>
        <v/>
      </c>
      <c r="V27" s="125" t="str">
        <f>IF(V24&lt;0,Bilan!$F$23,"")</f>
        <v/>
      </c>
      <c r="W27" s="125" t="str">
        <f>IF(W24&lt;0,Bilan!$F$23,"")</f>
        <v/>
      </c>
      <c r="X27" s="125" t="str">
        <f>IF(X24&lt;0,Bilan!$F$23,"")</f>
        <v/>
      </c>
      <c r="Y27" s="125" t="str">
        <f>IF(Y24&lt;0,Bilan!$F$23,"")</f>
        <v/>
      </c>
      <c r="Z27" s="125" t="str">
        <f>IF(Z24&lt;0,Bilan!$F$23,"")</f>
        <v/>
      </c>
      <c r="AA27" s="125" t="str">
        <f>IF(AA24&lt;0,Bilan!$F$23,"")</f>
        <v/>
      </c>
      <c r="AB27" s="125" t="str">
        <f>IF(AB24&lt;0,Bilan!$F$23,"")</f>
        <v/>
      </c>
      <c r="AC27" s="125" t="str">
        <f>IF(AC24&lt;0,Bilan!$F$23,"")</f>
        <v/>
      </c>
      <c r="AD27" s="125" t="str">
        <f>IF(AD24&lt;0,Bilan!$F$23,"")</f>
        <v/>
      </c>
      <c r="AE27" s="125" t="str">
        <f>IF(AE24&lt;0,Bilan!$F$23,"")</f>
        <v/>
      </c>
      <c r="AF27" s="125" t="str">
        <f>IF(AF24&lt;0,Bilan!$F$23,"")</f>
        <v/>
      </c>
      <c r="AG27" s="125" t="str">
        <f>IF(AG24&lt;0,Bilan!$F$23,"")</f>
        <v/>
      </c>
      <c r="AH27" s="125" t="str">
        <f>IF(AH24&lt;0,Bilan!$F$23,"")</f>
        <v/>
      </c>
      <c r="AI27" s="125" t="str">
        <f>IF(AI24&lt;0,Bilan!$F$23,"")</f>
        <v/>
      </c>
      <c r="AJ27" s="125" t="str">
        <f>IF(AJ24&lt;0,Bilan!$F$23,"")</f>
        <v/>
      </c>
      <c r="AK27" s="125" t="str">
        <f>IF(AK24&lt;0,Bilan!$F$23,"")</f>
        <v/>
      </c>
      <c r="AL27" s="125" t="str">
        <f>IF(AL24&lt;0,Bilan!$F$23,"")</f>
        <v/>
      </c>
      <c r="AM27" s="125" t="str">
        <f>IF(AM24&lt;0,Bilan!$F$23,"")</f>
        <v/>
      </c>
      <c r="AN27" s="125" t="str">
        <f>IF(AN24&lt;0,Bilan!$F$23,"")</f>
        <v/>
      </c>
      <c r="AO27" s="125" t="str">
        <f>IF(AO24&lt;0,Bilan!$F$23,"")</f>
        <v/>
      </c>
      <c r="AP27" s="125" t="str">
        <f>IF(AP24&lt;0,Bilan!$F$23,"")</f>
        <v/>
      </c>
      <c r="AQ27" s="125" t="str">
        <f>IF(AQ24&lt;0,Bilan!$F$23,"")</f>
        <v/>
      </c>
      <c r="AR27" s="125" t="str">
        <f>IF(AR24&lt;0,Bilan!$F$23,"")</f>
        <v/>
      </c>
      <c r="AS27" s="125" t="str">
        <f>IF(AS24&lt;0,Bilan!$F$23,"")</f>
        <v/>
      </c>
      <c r="AT27" s="125" t="str">
        <f>IF(AT24&lt;0,Bilan!$F$23,"")</f>
        <v/>
      </c>
      <c r="AU27" s="125" t="str">
        <f>IF(AU24&lt;0,Bilan!$F$23,"")</f>
        <v/>
      </c>
      <c r="AV27" s="125" t="str">
        <f>IF(AV24&lt;0,Bilan!$F$23,"")</f>
        <v/>
      </c>
      <c r="AW27" s="125" t="str">
        <f>IF(AW24&lt;0,Bilan!$F$23,"")</f>
        <v/>
      </c>
      <c r="AX27" s="125" t="str">
        <f>IF(AX24&lt;0,Bilan!$F$23,"")</f>
        <v/>
      </c>
      <c r="AY27" s="125" t="str">
        <f>IF(AY24&lt;0,Bilan!$F$23,"")</f>
        <v/>
      </c>
      <c r="AZ27" s="125" t="str">
        <f>IF(AZ24&lt;0,Bilan!$F$23,"")</f>
        <v/>
      </c>
      <c r="BA27" s="125" t="str">
        <f>IF(BA24&lt;0,Bilan!$F$23,"")</f>
        <v/>
      </c>
      <c r="BB27" s="125" t="str">
        <f>IF(BB24&lt;0,Bilan!$F$23,"")</f>
        <v/>
      </c>
      <c r="BC27" s="125" t="str">
        <f>IF(BC24&lt;0,Bilan!$F$23,"")</f>
        <v/>
      </c>
      <c r="BD27" s="125" t="str">
        <f>IF(BD24&lt;0,Bilan!$F$23,"")</f>
        <v/>
      </c>
    </row>
    <row r="28" spans="1:56" s="87" customFormat="1" x14ac:dyDescent="0.25">
      <c r="A28" s="88"/>
      <c r="B28" s="127" t="str">
        <f t="shared" ref="B28:F28" si="5">IF(B24&lt;0,"et","")</f>
        <v/>
      </c>
      <c r="C28" s="127" t="str">
        <f t="shared" si="5"/>
        <v/>
      </c>
      <c r="D28" s="127" t="str">
        <f t="shared" si="5"/>
        <v/>
      </c>
      <c r="E28" s="127" t="str">
        <f t="shared" si="5"/>
        <v/>
      </c>
      <c r="F28" s="127" t="str">
        <f t="shared" si="5"/>
        <v/>
      </c>
      <c r="G28" s="127" t="str">
        <f>IF(G24&lt;0,"et","")</f>
        <v/>
      </c>
      <c r="H28" s="127" t="str">
        <f t="shared" ref="H28:BD28" si="6">IF(H24&lt;0,"et","")</f>
        <v/>
      </c>
      <c r="I28" s="127" t="str">
        <f t="shared" si="6"/>
        <v/>
      </c>
      <c r="J28" s="127" t="str">
        <f t="shared" si="6"/>
        <v/>
      </c>
      <c r="K28" s="127" t="str">
        <f t="shared" si="6"/>
        <v/>
      </c>
      <c r="L28" s="127" t="str">
        <f t="shared" si="6"/>
        <v/>
      </c>
      <c r="M28" s="127" t="str">
        <f t="shared" si="6"/>
        <v/>
      </c>
      <c r="N28" s="127" t="str">
        <f t="shared" si="6"/>
        <v/>
      </c>
      <c r="O28" s="127" t="str">
        <f t="shared" si="6"/>
        <v/>
      </c>
      <c r="P28" s="127" t="str">
        <f t="shared" si="6"/>
        <v/>
      </c>
      <c r="Q28" s="127" t="str">
        <f t="shared" si="6"/>
        <v/>
      </c>
      <c r="R28" s="127" t="str">
        <f t="shared" si="6"/>
        <v/>
      </c>
      <c r="S28" s="127" t="str">
        <f t="shared" si="6"/>
        <v/>
      </c>
      <c r="T28" s="127" t="str">
        <f t="shared" si="6"/>
        <v/>
      </c>
      <c r="U28" s="127" t="str">
        <f t="shared" si="6"/>
        <v/>
      </c>
      <c r="V28" s="127" t="str">
        <f t="shared" si="6"/>
        <v/>
      </c>
      <c r="W28" s="127" t="str">
        <f t="shared" si="6"/>
        <v/>
      </c>
      <c r="X28" s="127" t="str">
        <f t="shared" si="6"/>
        <v/>
      </c>
      <c r="Y28" s="127" t="str">
        <f t="shared" si="6"/>
        <v/>
      </c>
      <c r="Z28" s="127" t="str">
        <f t="shared" si="6"/>
        <v/>
      </c>
      <c r="AA28" s="127" t="str">
        <f t="shared" si="6"/>
        <v/>
      </c>
      <c r="AB28" s="127" t="str">
        <f t="shared" si="6"/>
        <v/>
      </c>
      <c r="AC28" s="127" t="str">
        <f t="shared" si="6"/>
        <v/>
      </c>
      <c r="AD28" s="127" t="str">
        <f t="shared" si="6"/>
        <v/>
      </c>
      <c r="AE28" s="127" t="str">
        <f t="shared" si="6"/>
        <v/>
      </c>
      <c r="AF28" s="127" t="str">
        <f t="shared" si="6"/>
        <v/>
      </c>
      <c r="AG28" s="127" t="str">
        <f t="shared" si="6"/>
        <v/>
      </c>
      <c r="AH28" s="127" t="str">
        <f t="shared" si="6"/>
        <v/>
      </c>
      <c r="AI28" s="127" t="str">
        <f t="shared" si="6"/>
        <v/>
      </c>
      <c r="AJ28" s="127" t="str">
        <f t="shared" si="6"/>
        <v/>
      </c>
      <c r="AK28" s="127" t="str">
        <f t="shared" si="6"/>
        <v/>
      </c>
      <c r="AL28" s="127" t="str">
        <f t="shared" si="6"/>
        <v/>
      </c>
      <c r="AM28" s="127" t="str">
        <f t="shared" si="6"/>
        <v/>
      </c>
      <c r="AN28" s="127" t="str">
        <f t="shared" si="6"/>
        <v/>
      </c>
      <c r="AO28" s="127" t="str">
        <f t="shared" si="6"/>
        <v/>
      </c>
      <c r="AP28" s="127" t="str">
        <f t="shared" si="6"/>
        <v/>
      </c>
      <c r="AQ28" s="127" t="str">
        <f t="shared" si="6"/>
        <v/>
      </c>
      <c r="AR28" s="127" t="str">
        <f t="shared" si="6"/>
        <v/>
      </c>
      <c r="AS28" s="127" t="str">
        <f t="shared" si="6"/>
        <v/>
      </c>
      <c r="AT28" s="127" t="str">
        <f t="shared" si="6"/>
        <v/>
      </c>
      <c r="AU28" s="127" t="str">
        <f t="shared" si="6"/>
        <v/>
      </c>
      <c r="AV28" s="127" t="str">
        <f t="shared" si="6"/>
        <v/>
      </c>
      <c r="AW28" s="127" t="str">
        <f t="shared" si="6"/>
        <v/>
      </c>
      <c r="AX28" s="127" t="str">
        <f t="shared" si="6"/>
        <v/>
      </c>
      <c r="AY28" s="127" t="str">
        <f t="shared" si="6"/>
        <v/>
      </c>
      <c r="AZ28" s="127" t="str">
        <f t="shared" si="6"/>
        <v/>
      </c>
      <c r="BA28" s="127" t="str">
        <f t="shared" si="6"/>
        <v/>
      </c>
      <c r="BB28" s="127" t="str">
        <f t="shared" si="6"/>
        <v/>
      </c>
      <c r="BC28" s="127" t="str">
        <f t="shared" si="6"/>
        <v/>
      </c>
      <c r="BD28" s="127" t="str">
        <f t="shared" si="6"/>
        <v/>
      </c>
    </row>
    <row r="29" spans="1:56" s="87" customFormat="1" x14ac:dyDescent="0.25">
      <c r="A29" s="88"/>
      <c r="B29" s="125" t="str">
        <f>IF(B24&lt;0,Bilan!$H$23,"")</f>
        <v/>
      </c>
      <c r="C29" s="125" t="str">
        <f>IF(C24&lt;0,Bilan!$H$23,"")</f>
        <v/>
      </c>
      <c r="D29" s="125" t="str">
        <f>IF(D24&lt;0,Bilan!$H$23,"")</f>
        <v/>
      </c>
      <c r="E29" s="125" t="str">
        <f>IF(E24&lt;0,Bilan!$H$23,"")</f>
        <v/>
      </c>
      <c r="F29" s="125" t="str">
        <f>IF(F24&lt;0,Bilan!$H$23,"")</f>
        <v/>
      </c>
      <c r="G29" s="125" t="str">
        <f>IF(G24&lt;0,Bilan!$H$23,"")</f>
        <v/>
      </c>
      <c r="H29" s="125" t="str">
        <f>IF(H24&lt;0,Bilan!$H$23,"")</f>
        <v/>
      </c>
      <c r="I29" s="125" t="str">
        <f>IF(I24&lt;0,Bilan!$H$23,"")</f>
        <v/>
      </c>
      <c r="J29" s="125" t="str">
        <f>IF(J24&lt;0,Bilan!$H$23,"")</f>
        <v/>
      </c>
      <c r="K29" s="125" t="str">
        <f>IF(K24&lt;0,Bilan!$H$23,"")</f>
        <v/>
      </c>
      <c r="L29" s="125" t="str">
        <f>IF(L24&lt;0,Bilan!$H$23,"")</f>
        <v/>
      </c>
      <c r="M29" s="125" t="str">
        <f>IF(M24&lt;0,Bilan!$H$23,"")</f>
        <v/>
      </c>
      <c r="N29" s="125" t="str">
        <f>IF(N24&lt;0,Bilan!$H$23,"")</f>
        <v/>
      </c>
      <c r="O29" s="125" t="str">
        <f>IF(O24&lt;0,Bilan!$H$23,"")</f>
        <v/>
      </c>
      <c r="P29" s="125" t="str">
        <f>IF(P24&lt;0,Bilan!$H$23,"")</f>
        <v/>
      </c>
      <c r="Q29" s="125" t="str">
        <f>IF(Q24&lt;0,Bilan!$H$23,"")</f>
        <v/>
      </c>
      <c r="R29" s="125" t="str">
        <f>IF(R24&lt;0,Bilan!$H$23,"")</f>
        <v/>
      </c>
      <c r="S29" s="125" t="str">
        <f>IF(S24&lt;0,Bilan!$H$23,"")</f>
        <v/>
      </c>
      <c r="T29" s="125" t="str">
        <f>IF(T24&lt;0,Bilan!$H$23,"")</f>
        <v/>
      </c>
      <c r="U29" s="125" t="str">
        <f>IF(U24&lt;0,Bilan!$H$23,"")</f>
        <v/>
      </c>
      <c r="V29" s="125" t="str">
        <f>IF(V24&lt;0,Bilan!$H$23,"")</f>
        <v/>
      </c>
      <c r="W29" s="125" t="str">
        <f>IF(W24&lt;0,Bilan!$H$23,"")</f>
        <v/>
      </c>
      <c r="X29" s="125" t="str">
        <f>IF(X24&lt;0,Bilan!$H$23,"")</f>
        <v/>
      </c>
      <c r="Y29" s="125" t="str">
        <f>IF(Y24&lt;0,Bilan!$H$23,"")</f>
        <v/>
      </c>
      <c r="Z29" s="125" t="str">
        <f>IF(Z24&lt;0,Bilan!$H$23,"")</f>
        <v/>
      </c>
      <c r="AA29" s="125" t="str">
        <f>IF(AA24&lt;0,Bilan!$H$23,"")</f>
        <v/>
      </c>
      <c r="AB29" s="125" t="str">
        <f>IF(AB24&lt;0,Bilan!$H$23,"")</f>
        <v/>
      </c>
      <c r="AC29" s="125" t="str">
        <f>IF(AC24&lt;0,Bilan!$H$23,"")</f>
        <v/>
      </c>
      <c r="AD29" s="125" t="str">
        <f>IF(AD24&lt;0,Bilan!$H$23,"")</f>
        <v/>
      </c>
      <c r="AE29" s="125" t="str">
        <f>IF(AE24&lt;0,Bilan!$H$23,"")</f>
        <v/>
      </c>
      <c r="AF29" s="125" t="str">
        <f>IF(AF24&lt;0,Bilan!$H$23,"")</f>
        <v/>
      </c>
      <c r="AG29" s="125" t="str">
        <f>IF(AG24&lt;0,Bilan!$H$23,"")</f>
        <v/>
      </c>
      <c r="AH29" s="125" t="str">
        <f>IF(AH24&lt;0,Bilan!$H$23,"")</f>
        <v/>
      </c>
      <c r="AI29" s="125" t="str">
        <f>IF(AI24&lt;0,Bilan!$H$23,"")</f>
        <v/>
      </c>
      <c r="AJ29" s="125" t="str">
        <f>IF(AJ24&lt;0,Bilan!$H$23,"")</f>
        <v/>
      </c>
      <c r="AK29" s="125" t="str">
        <f>IF(AK24&lt;0,Bilan!$H$23,"")</f>
        <v/>
      </c>
      <c r="AL29" s="125" t="str">
        <f>IF(AL24&lt;0,Bilan!$H$23,"")</f>
        <v/>
      </c>
      <c r="AM29" s="125" t="str">
        <f>IF(AM24&lt;0,Bilan!$H$23,"")</f>
        <v/>
      </c>
      <c r="AN29" s="125" t="str">
        <f>IF(AN24&lt;0,Bilan!$H$23,"")</f>
        <v/>
      </c>
      <c r="AO29" s="125" t="str">
        <f>IF(AO24&lt;0,Bilan!$H$23,"")</f>
        <v/>
      </c>
      <c r="AP29" s="125" t="str">
        <f>IF(AP24&lt;0,Bilan!$H$23,"")</f>
        <v/>
      </c>
      <c r="AQ29" s="125" t="str">
        <f>IF(AQ24&lt;0,Bilan!$H$23,"")</f>
        <v/>
      </c>
      <c r="AR29" s="125" t="str">
        <f>IF(AR24&lt;0,Bilan!$H$23,"")</f>
        <v/>
      </c>
      <c r="AS29" s="125" t="str">
        <f>IF(AS24&lt;0,Bilan!$H$23,"")</f>
        <v/>
      </c>
      <c r="AT29" s="125" t="str">
        <f>IF(AT24&lt;0,Bilan!$H$23,"")</f>
        <v/>
      </c>
      <c r="AU29" s="125" t="str">
        <f>IF(AU24&lt;0,Bilan!$H$23,"")</f>
        <v/>
      </c>
      <c r="AV29" s="125" t="str">
        <f>IF(AV24&lt;0,Bilan!$H$23,"")</f>
        <v/>
      </c>
      <c r="AW29" s="125" t="str">
        <f>IF(AW24&lt;0,Bilan!$H$23,"")</f>
        <v/>
      </c>
      <c r="AX29" s="125" t="str">
        <f>IF(AX24&lt;0,Bilan!$H$23,"")</f>
        <v/>
      </c>
      <c r="AY29" s="125" t="str">
        <f>IF(AY24&lt;0,Bilan!$H$23,"")</f>
        <v/>
      </c>
      <c r="AZ29" s="125" t="str">
        <f>IF(AZ24&lt;0,Bilan!$H$23,"")</f>
        <v/>
      </c>
      <c r="BA29" s="125" t="str">
        <f>IF(BA24&lt;0,Bilan!$H$23,"")</f>
        <v/>
      </c>
      <c r="BB29" s="125" t="str">
        <f>IF(BB24&lt;0,Bilan!$H$23,"")</f>
        <v/>
      </c>
      <c r="BC29" s="125" t="str">
        <f>IF(BC24&lt;0,Bilan!$H$23,"")</f>
        <v/>
      </c>
      <c r="BD29" s="125" t="str">
        <f>IF(BD24&lt;0,Bilan!$H$23,"")</f>
        <v/>
      </c>
    </row>
    <row r="30" spans="1:56" s="87" customFormat="1" x14ac:dyDescent="0.25">
      <c r="A30" s="88"/>
      <c r="B30" s="89"/>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row>
    <row r="31" spans="1:56" s="87" customFormat="1" x14ac:dyDescent="0.25">
      <c r="A31" s="88"/>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row>
    <row r="32" spans="1:56" s="87" customFormat="1" x14ac:dyDescent="0.25">
      <c r="A32" s="88"/>
      <c r="B32" s="89"/>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row>
    <row r="33" spans="1:56" s="87" customFormat="1" x14ac:dyDescent="0.25">
      <c r="A33" s="88"/>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row>
    <row r="34" spans="1:56" s="87" customFormat="1" x14ac:dyDescent="0.25">
      <c r="A34" s="88"/>
      <c r="B34" s="89"/>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row>
    <row r="35" spans="1:56" s="87" customFormat="1" x14ac:dyDescent="0.25">
      <c r="A35" s="88"/>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row>
    <row r="36" spans="1:56" s="87" customFormat="1" x14ac:dyDescent="0.25">
      <c r="A36" s="88"/>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row>
    <row r="37" spans="1:56" s="87" customFormat="1" x14ac:dyDescent="0.25">
      <c r="A37" s="88"/>
      <c r="B37" s="89"/>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row>
    <row r="38" spans="1:56" s="87" customFormat="1" x14ac:dyDescent="0.25">
      <c r="A38" s="88"/>
      <c r="B38" s="89"/>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row>
    <row r="39" spans="1:56" s="87" customFormat="1" x14ac:dyDescent="0.25">
      <c r="A39" s="88"/>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row>
    <row r="40" spans="1:56" s="87" customFormat="1" x14ac:dyDescent="0.25">
      <c r="A40" s="88"/>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row>
    <row r="41" spans="1:56" s="87" customFormat="1" x14ac:dyDescent="0.25">
      <c r="A41" s="88"/>
      <c r="B41" s="89"/>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row>
    <row r="42" spans="1:56" s="87" customFormat="1" x14ac:dyDescent="0.25">
      <c r="A42" s="88"/>
      <c r="B42" s="89"/>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row>
    <row r="43" spans="1:56" s="87" customFormat="1" x14ac:dyDescent="0.25">
      <c r="A43" s="88"/>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row>
    <row r="44" spans="1:56" s="87" customFormat="1" x14ac:dyDescent="0.25">
      <c r="A44" s="88"/>
      <c r="B44" s="89"/>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row>
    <row r="45" spans="1:56" s="87" customFormat="1" x14ac:dyDescent="0.25">
      <c r="A45" s="88"/>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row>
    <row r="46" spans="1:56" s="87" customFormat="1" x14ac:dyDescent="0.25">
      <c r="A46" s="88"/>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row>
    <row r="47" spans="1:56" s="87" customFormat="1" x14ac:dyDescent="0.25">
      <c r="A47" s="88"/>
      <c r="B47" s="89"/>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row>
    <row r="48" spans="1:56" s="87" customFormat="1" x14ac:dyDescent="0.25">
      <c r="A48" s="88"/>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row>
    <row r="49" spans="1:56" s="87" customFormat="1" x14ac:dyDescent="0.25">
      <c r="A49" s="88"/>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row>
    <row r="50" spans="1:56" s="87" customFormat="1" x14ac:dyDescent="0.25">
      <c r="A50" s="88"/>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row>
    <row r="51" spans="1:56" s="87" customFormat="1" x14ac:dyDescent="0.25">
      <c r="A51" s="88"/>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row>
    <row r="52" spans="1:56" s="87" customFormat="1" x14ac:dyDescent="0.25">
      <c r="A52" s="88"/>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row>
    <row r="53" spans="1:56" s="87" customFormat="1" x14ac:dyDescent="0.25">
      <c r="A53" s="88"/>
      <c r="B53" s="89"/>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row>
    <row r="54" spans="1:56" s="87" customFormat="1" x14ac:dyDescent="0.25">
      <c r="A54" s="88"/>
      <c r="B54" s="89"/>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row>
    <row r="55" spans="1:56" s="87" customFormat="1" x14ac:dyDescent="0.25">
      <c r="A55" s="88"/>
      <c r="B55" s="89"/>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row>
    <row r="56" spans="1:56" s="87" customFormat="1" x14ac:dyDescent="0.25">
      <c r="A56" s="88"/>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9"/>
      <c r="BC56" s="89"/>
      <c r="BD56" s="89"/>
    </row>
    <row r="57" spans="1:56" s="87" customFormat="1" x14ac:dyDescent="0.25">
      <c r="A57" s="88"/>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c r="AZ57" s="89"/>
      <c r="BA57" s="89"/>
      <c r="BB57" s="89"/>
      <c r="BC57" s="89"/>
      <c r="BD57" s="89"/>
    </row>
    <row r="58" spans="1:56" s="87" customFormat="1" x14ac:dyDescent="0.25">
      <c r="A58" s="88"/>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AN58" s="89"/>
      <c r="AO58" s="89"/>
      <c r="AP58" s="89"/>
      <c r="AQ58" s="89"/>
      <c r="AR58" s="89"/>
      <c r="AS58" s="89"/>
      <c r="AT58" s="89"/>
      <c r="AU58" s="89"/>
      <c r="AV58" s="89"/>
      <c r="AW58" s="89"/>
      <c r="AX58" s="89"/>
      <c r="AY58" s="89"/>
      <c r="AZ58" s="89"/>
      <c r="BA58" s="89"/>
      <c r="BB58" s="89"/>
      <c r="BC58" s="89"/>
      <c r="BD58" s="89"/>
    </row>
    <row r="59" spans="1:56" s="87" customFormat="1" x14ac:dyDescent="0.25">
      <c r="A59" s="88"/>
      <c r="B59" s="89"/>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89"/>
      <c r="AS59" s="89"/>
      <c r="AT59" s="89"/>
      <c r="AU59" s="89"/>
      <c r="AV59" s="89"/>
      <c r="AW59" s="89"/>
      <c r="AX59" s="89"/>
      <c r="AY59" s="89"/>
      <c r="AZ59" s="89"/>
      <c r="BA59" s="89"/>
      <c r="BB59" s="89"/>
      <c r="BC59" s="89"/>
      <c r="BD59" s="89"/>
    </row>
    <row r="60" spans="1:56" s="87" customFormat="1" x14ac:dyDescent="0.25">
      <c r="A60" s="88"/>
      <c r="B60" s="89"/>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c r="AN60" s="89"/>
      <c r="AO60" s="89"/>
      <c r="AP60" s="89"/>
      <c r="AQ60" s="89"/>
      <c r="AR60" s="89"/>
      <c r="AS60" s="89"/>
      <c r="AT60" s="89"/>
      <c r="AU60" s="89"/>
      <c r="AV60" s="89"/>
      <c r="AW60" s="89"/>
      <c r="AX60" s="89"/>
      <c r="AY60" s="89"/>
      <c r="AZ60" s="89"/>
      <c r="BA60" s="89"/>
      <c r="BB60" s="89"/>
      <c r="BC60" s="89"/>
      <c r="BD60" s="89"/>
    </row>
    <row r="61" spans="1:56" s="87" customFormat="1" x14ac:dyDescent="0.25">
      <c r="A61" s="88"/>
      <c r="B61" s="89"/>
      <c r="C61" s="89"/>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row>
    <row r="62" spans="1:56" s="87" customFormat="1" x14ac:dyDescent="0.25">
      <c r="A62" s="88"/>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row>
    <row r="63" spans="1:56" s="87" customFormat="1" x14ac:dyDescent="0.25">
      <c r="A63" s="88"/>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row>
    <row r="64" spans="1:56" s="87" customFormat="1" x14ac:dyDescent="0.25">
      <c r="A64" s="88"/>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row>
    <row r="65" spans="1:56" s="87" customFormat="1" x14ac:dyDescent="0.25">
      <c r="A65" s="88"/>
      <c r="B65" s="89"/>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row>
    <row r="66" spans="1:56" s="87" customFormat="1" x14ac:dyDescent="0.25">
      <c r="A66" s="88"/>
      <c r="B66" s="89"/>
      <c r="C66" s="89"/>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row>
    <row r="67" spans="1:56" s="87" customFormat="1" x14ac:dyDescent="0.25">
      <c r="A67" s="88"/>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row>
    <row r="68" spans="1:56" s="87" customFormat="1" x14ac:dyDescent="0.25">
      <c r="A68" s="88"/>
      <c r="B68" s="89"/>
      <c r="C68" s="89"/>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row>
    <row r="69" spans="1:56" s="87" customFormat="1" x14ac:dyDescent="0.25">
      <c r="A69" s="88"/>
      <c r="B69" s="89"/>
      <c r="C69" s="89"/>
      <c r="D69" s="89"/>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row>
    <row r="70" spans="1:56" s="87" customFormat="1" x14ac:dyDescent="0.25">
      <c r="A70" s="88"/>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row>
    <row r="71" spans="1:56" s="87" customFormat="1" x14ac:dyDescent="0.25">
      <c r="A71" s="88"/>
      <c r="B71" s="89"/>
      <c r="C71" s="89"/>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row>
    <row r="72" spans="1:56" s="87" customFormat="1" x14ac:dyDescent="0.25">
      <c r="A72" s="88"/>
      <c r="B72" s="89"/>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row>
    <row r="73" spans="1:56" s="87" customFormat="1" x14ac:dyDescent="0.25">
      <c r="A73" s="88"/>
      <c r="B73" s="89"/>
      <c r="C73" s="89"/>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row>
    <row r="74" spans="1:56" s="87" customFormat="1" x14ac:dyDescent="0.25">
      <c r="A74" s="88"/>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row>
    <row r="75" spans="1:56" s="87" customFormat="1" x14ac:dyDescent="0.25">
      <c r="A75" s="88"/>
      <c r="B75" s="89"/>
      <c r="C75" s="89"/>
      <c r="D75" s="89"/>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row>
    <row r="76" spans="1:56" s="87" customFormat="1" x14ac:dyDescent="0.25">
      <c r="A76" s="88"/>
      <c r="B76" s="89"/>
      <c r="C76" s="89"/>
      <c r="D76" s="89"/>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row>
    <row r="77" spans="1:56" s="87" customFormat="1" x14ac:dyDescent="0.25">
      <c r="A77" s="88"/>
      <c r="B77" s="89"/>
      <c r="C77" s="89"/>
      <c r="D77" s="89"/>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row>
    <row r="78" spans="1:56" s="87" customFormat="1" x14ac:dyDescent="0.25">
      <c r="A78" s="88"/>
      <c r="B78" s="89"/>
      <c r="C78" s="89"/>
      <c r="D78" s="89"/>
      <c r="E78" s="89"/>
      <c r="F78" s="89"/>
      <c r="G78" s="89"/>
      <c r="H78" s="89"/>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c r="AH78" s="89"/>
      <c r="AI78" s="89"/>
      <c r="AJ78" s="89"/>
      <c r="AK78" s="89"/>
      <c r="AL78" s="89"/>
      <c r="AM78" s="89"/>
      <c r="AN78" s="89"/>
      <c r="AO78" s="89"/>
      <c r="AP78" s="89"/>
      <c r="AQ78" s="89"/>
      <c r="AR78" s="89"/>
      <c r="AS78" s="89"/>
      <c r="AT78" s="89"/>
      <c r="AU78" s="89"/>
      <c r="AV78" s="89"/>
      <c r="AW78" s="89"/>
      <c r="AX78" s="89"/>
      <c r="AY78" s="89"/>
      <c r="AZ78" s="89"/>
      <c r="BA78" s="89"/>
      <c r="BB78" s="89"/>
      <c r="BC78" s="89"/>
      <c r="BD78" s="89"/>
    </row>
    <row r="79" spans="1:56" s="87" customFormat="1" x14ac:dyDescent="0.25">
      <c r="A79" s="88"/>
      <c r="B79" s="89"/>
      <c r="C79" s="89"/>
      <c r="D79" s="89"/>
      <c r="E79" s="89"/>
      <c r="F79" s="89"/>
      <c r="G79" s="89"/>
      <c r="H79" s="89"/>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89"/>
      <c r="AH79" s="89"/>
      <c r="AI79" s="89"/>
      <c r="AJ79" s="89"/>
      <c r="AK79" s="89"/>
      <c r="AL79" s="89"/>
      <c r="AM79" s="89"/>
      <c r="AN79" s="89"/>
      <c r="AO79" s="89"/>
      <c r="AP79" s="89"/>
      <c r="AQ79" s="89"/>
      <c r="AR79" s="89"/>
      <c r="AS79" s="89"/>
      <c r="AT79" s="89"/>
      <c r="AU79" s="89"/>
      <c r="AV79" s="89"/>
      <c r="AW79" s="89"/>
      <c r="AX79" s="89"/>
      <c r="AY79" s="89"/>
      <c r="AZ79" s="89"/>
      <c r="BA79" s="89"/>
      <c r="BB79" s="89"/>
      <c r="BC79" s="89"/>
      <c r="BD79" s="89"/>
    </row>
    <row r="80" spans="1:56" s="87" customFormat="1" x14ac:dyDescent="0.25">
      <c r="A80" s="88"/>
      <c r="B80" s="89"/>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89"/>
      <c r="AN80" s="89"/>
      <c r="AO80" s="89"/>
      <c r="AP80" s="89"/>
      <c r="AQ80" s="89"/>
      <c r="AR80" s="89"/>
      <c r="AS80" s="89"/>
      <c r="AT80" s="89"/>
      <c r="AU80" s="89"/>
      <c r="AV80" s="89"/>
      <c r="AW80" s="89"/>
      <c r="AX80" s="89"/>
      <c r="AY80" s="89"/>
      <c r="AZ80" s="89"/>
      <c r="BA80" s="89"/>
      <c r="BB80" s="89"/>
      <c r="BC80" s="89"/>
      <c r="BD80" s="89"/>
    </row>
    <row r="81" spans="1:56" s="87" customFormat="1" x14ac:dyDescent="0.25">
      <c r="A81" s="88"/>
      <c r="B81" s="89"/>
      <c r="C81" s="89"/>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9"/>
      <c r="AK81" s="89"/>
      <c r="AL81" s="89"/>
      <c r="AM81" s="89"/>
      <c r="AN81" s="89"/>
      <c r="AO81" s="89"/>
      <c r="AP81" s="89"/>
      <c r="AQ81" s="89"/>
      <c r="AR81" s="89"/>
      <c r="AS81" s="89"/>
      <c r="AT81" s="89"/>
      <c r="AU81" s="89"/>
      <c r="AV81" s="89"/>
      <c r="AW81" s="89"/>
      <c r="AX81" s="89"/>
      <c r="AY81" s="89"/>
      <c r="AZ81" s="89"/>
      <c r="BA81" s="89"/>
      <c r="BB81" s="89"/>
      <c r="BC81" s="89"/>
      <c r="BD81" s="89"/>
    </row>
    <row r="82" spans="1:56" s="87" customFormat="1" x14ac:dyDescent="0.25">
      <c r="A82" s="88"/>
      <c r="B82" s="89"/>
      <c r="C82" s="89"/>
      <c r="D82" s="89"/>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89"/>
      <c r="AI82" s="89"/>
      <c r="AJ82" s="89"/>
      <c r="AK82" s="89"/>
      <c r="AL82" s="89"/>
      <c r="AM82" s="89"/>
      <c r="AN82" s="89"/>
      <c r="AO82" s="89"/>
      <c r="AP82" s="89"/>
      <c r="AQ82" s="89"/>
      <c r="AR82" s="89"/>
      <c r="AS82" s="89"/>
      <c r="AT82" s="89"/>
      <c r="AU82" s="89"/>
      <c r="AV82" s="89"/>
      <c r="AW82" s="89"/>
      <c r="AX82" s="89"/>
      <c r="AY82" s="89"/>
      <c r="AZ82" s="89"/>
      <c r="BA82" s="89"/>
      <c r="BB82" s="89"/>
      <c r="BC82" s="89"/>
      <c r="BD82" s="89"/>
    </row>
    <row r="83" spans="1:56" s="87" customFormat="1" x14ac:dyDescent="0.25">
      <c r="A83" s="88"/>
      <c r="B83" s="89"/>
      <c r="C83" s="89"/>
      <c r="D83" s="89"/>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89"/>
      <c r="AJ83" s="89"/>
      <c r="AK83" s="89"/>
      <c r="AL83" s="89"/>
      <c r="AM83" s="89"/>
      <c r="AN83" s="89"/>
      <c r="AO83" s="89"/>
      <c r="AP83" s="89"/>
      <c r="AQ83" s="89"/>
      <c r="AR83" s="89"/>
      <c r="AS83" s="89"/>
      <c r="AT83" s="89"/>
      <c r="AU83" s="89"/>
      <c r="AV83" s="89"/>
      <c r="AW83" s="89"/>
      <c r="AX83" s="89"/>
      <c r="AY83" s="89"/>
      <c r="AZ83" s="89"/>
      <c r="BA83" s="89"/>
      <c r="BB83" s="89"/>
      <c r="BC83" s="89"/>
      <c r="BD83" s="89"/>
    </row>
    <row r="84" spans="1:56" s="87" customFormat="1" x14ac:dyDescent="0.25">
      <c r="A84" s="88"/>
      <c r="B84" s="89"/>
      <c r="C84" s="89"/>
      <c r="D84" s="89"/>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c r="AM84" s="89"/>
      <c r="AN84" s="89"/>
      <c r="AO84" s="89"/>
      <c r="AP84" s="89"/>
      <c r="AQ84" s="89"/>
      <c r="AR84" s="89"/>
      <c r="AS84" s="89"/>
      <c r="AT84" s="89"/>
      <c r="AU84" s="89"/>
      <c r="AV84" s="89"/>
      <c r="AW84" s="89"/>
      <c r="AX84" s="89"/>
      <c r="AY84" s="89"/>
      <c r="AZ84" s="89"/>
      <c r="BA84" s="89"/>
      <c r="BB84" s="89"/>
      <c r="BC84" s="89"/>
      <c r="BD84" s="89"/>
    </row>
    <row r="85" spans="1:56" s="87" customFormat="1" x14ac:dyDescent="0.25">
      <c r="A85" s="88"/>
      <c r="B85" s="89"/>
      <c r="C85" s="89"/>
      <c r="D85" s="89"/>
      <c r="E85" s="89"/>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89"/>
      <c r="AN85" s="89"/>
      <c r="AO85" s="89"/>
      <c r="AP85" s="89"/>
      <c r="AQ85" s="89"/>
      <c r="AR85" s="89"/>
      <c r="AS85" s="89"/>
      <c r="AT85" s="89"/>
      <c r="AU85" s="89"/>
      <c r="AV85" s="89"/>
      <c r="AW85" s="89"/>
      <c r="AX85" s="89"/>
      <c r="AY85" s="89"/>
      <c r="AZ85" s="89"/>
      <c r="BA85" s="89"/>
      <c r="BB85" s="89"/>
      <c r="BC85" s="89"/>
      <c r="BD85" s="89"/>
    </row>
    <row r="86" spans="1:56" s="87" customFormat="1" x14ac:dyDescent="0.25">
      <c r="A86" s="88"/>
      <c r="B86" s="89"/>
      <c r="C86" s="89"/>
      <c r="D86" s="89"/>
      <c r="E86" s="89"/>
      <c r="F86" s="89"/>
      <c r="G86" s="89"/>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89"/>
      <c r="AI86" s="89"/>
      <c r="AJ86" s="89"/>
      <c r="AK86" s="89"/>
      <c r="AL86" s="89"/>
      <c r="AM86" s="89"/>
      <c r="AN86" s="89"/>
      <c r="AO86" s="89"/>
      <c r="AP86" s="89"/>
      <c r="AQ86" s="89"/>
      <c r="AR86" s="89"/>
      <c r="AS86" s="89"/>
      <c r="AT86" s="89"/>
      <c r="AU86" s="89"/>
      <c r="AV86" s="89"/>
      <c r="AW86" s="89"/>
      <c r="AX86" s="89"/>
      <c r="AY86" s="89"/>
      <c r="AZ86" s="89"/>
      <c r="BA86" s="89"/>
      <c r="BB86" s="89"/>
      <c r="BC86" s="89"/>
      <c r="BD86" s="89"/>
    </row>
    <row r="87" spans="1:56" s="87" customFormat="1" x14ac:dyDescent="0.25">
      <c r="A87" s="88"/>
      <c r="B87" s="89"/>
      <c r="C87" s="89"/>
      <c r="D87" s="89"/>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c r="AQ87" s="89"/>
      <c r="AR87" s="89"/>
      <c r="AS87" s="89"/>
      <c r="AT87" s="89"/>
      <c r="AU87" s="89"/>
      <c r="AV87" s="89"/>
      <c r="AW87" s="89"/>
      <c r="AX87" s="89"/>
      <c r="AY87" s="89"/>
      <c r="AZ87" s="89"/>
      <c r="BA87" s="89"/>
      <c r="BB87" s="89"/>
      <c r="BC87" s="89"/>
      <c r="BD87" s="89"/>
    </row>
    <row r="88" spans="1:56" s="87" customFormat="1" x14ac:dyDescent="0.25">
      <c r="A88" s="88"/>
      <c r="B88" s="89"/>
      <c r="C88" s="89"/>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89"/>
      <c r="AP88" s="89"/>
      <c r="AQ88" s="89"/>
      <c r="AR88" s="89"/>
      <c r="AS88" s="89"/>
      <c r="AT88" s="89"/>
      <c r="AU88" s="89"/>
      <c r="AV88" s="89"/>
      <c r="AW88" s="89"/>
      <c r="AX88" s="89"/>
      <c r="AY88" s="89"/>
      <c r="AZ88" s="89"/>
      <c r="BA88" s="89"/>
      <c r="BB88" s="89"/>
      <c r="BC88" s="89"/>
      <c r="BD88" s="89"/>
    </row>
    <row r="89" spans="1:56" s="87" customFormat="1" x14ac:dyDescent="0.25">
      <c r="A89" s="88"/>
      <c r="B89" s="89"/>
      <c r="C89" s="89"/>
      <c r="D89" s="89"/>
      <c r="E89" s="89"/>
      <c r="F89" s="89"/>
      <c r="G89" s="89"/>
      <c r="H89" s="89"/>
      <c r="I89" s="89"/>
      <c r="J89" s="89"/>
      <c r="K89" s="89"/>
      <c r="L89" s="89"/>
      <c r="M89" s="89"/>
      <c r="N89" s="89"/>
      <c r="O89" s="89"/>
      <c r="P89" s="89"/>
      <c r="Q89" s="89"/>
      <c r="R89" s="89"/>
      <c r="S89" s="89"/>
      <c r="T89" s="89"/>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c r="AT89" s="89"/>
      <c r="AU89" s="89"/>
      <c r="AV89" s="89"/>
      <c r="AW89" s="89"/>
      <c r="AX89" s="89"/>
      <c r="AY89" s="89"/>
      <c r="AZ89" s="89"/>
      <c r="BA89" s="89"/>
      <c r="BB89" s="89"/>
      <c r="BC89" s="89"/>
      <c r="BD89" s="89"/>
    </row>
    <row r="90" spans="1:56" s="87" customFormat="1" x14ac:dyDescent="0.25">
      <c r="A90" s="88"/>
      <c r="B90" s="89"/>
      <c r="C90" s="89"/>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c r="AG90" s="89"/>
      <c r="AH90" s="89"/>
      <c r="AI90" s="89"/>
      <c r="AJ90" s="89"/>
      <c r="AK90" s="89"/>
      <c r="AL90" s="89"/>
      <c r="AM90" s="89"/>
      <c r="AN90" s="89"/>
      <c r="AO90" s="89"/>
      <c r="AP90" s="89"/>
      <c r="AQ90" s="89"/>
      <c r="AR90" s="89"/>
      <c r="AS90" s="89"/>
      <c r="AT90" s="89"/>
      <c r="AU90" s="89"/>
      <c r="AV90" s="89"/>
      <c r="AW90" s="89"/>
      <c r="AX90" s="89"/>
      <c r="AY90" s="89"/>
      <c r="AZ90" s="89"/>
      <c r="BA90" s="89"/>
      <c r="BB90" s="89"/>
      <c r="BC90" s="89"/>
      <c r="BD90" s="89"/>
    </row>
    <row r="91" spans="1:56" s="87" customFormat="1" x14ac:dyDescent="0.25">
      <c r="A91" s="88"/>
      <c r="B91" s="89"/>
      <c r="C91" s="89"/>
      <c r="D91" s="89"/>
      <c r="E91" s="89"/>
      <c r="F91" s="89"/>
      <c r="G91" s="89"/>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9"/>
      <c r="AU91" s="89"/>
      <c r="AV91" s="89"/>
      <c r="AW91" s="89"/>
      <c r="AX91" s="89"/>
      <c r="AY91" s="89"/>
      <c r="AZ91" s="89"/>
      <c r="BA91" s="89"/>
      <c r="BB91" s="89"/>
      <c r="BC91" s="89"/>
      <c r="BD91" s="89"/>
    </row>
    <row r="92" spans="1:56" s="87" customFormat="1" x14ac:dyDescent="0.25">
      <c r="A92" s="88"/>
      <c r="B92" s="89"/>
      <c r="C92" s="89"/>
      <c r="D92" s="89"/>
      <c r="E92" s="89"/>
      <c r="F92" s="89"/>
      <c r="G92" s="89"/>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89"/>
      <c r="AI92" s="89"/>
      <c r="AJ92" s="89"/>
      <c r="AK92" s="89"/>
      <c r="AL92" s="89"/>
      <c r="AM92" s="89"/>
      <c r="AN92" s="89"/>
      <c r="AO92" s="89"/>
      <c r="AP92" s="89"/>
      <c r="AQ92" s="89"/>
      <c r="AR92" s="89"/>
      <c r="AS92" s="89"/>
      <c r="AT92" s="89"/>
      <c r="AU92" s="89"/>
      <c r="AV92" s="89"/>
      <c r="AW92" s="89"/>
      <c r="AX92" s="89"/>
      <c r="AY92" s="89"/>
      <c r="AZ92" s="89"/>
      <c r="BA92" s="89"/>
      <c r="BB92" s="89"/>
      <c r="BC92" s="89"/>
      <c r="BD92" s="89"/>
    </row>
    <row r="93" spans="1:56" s="87" customFormat="1" x14ac:dyDescent="0.25">
      <c r="A93" s="88"/>
      <c r="B93" s="89"/>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9"/>
      <c r="AJ93" s="89"/>
      <c r="AK93" s="89"/>
      <c r="AL93" s="89"/>
      <c r="AM93" s="89"/>
      <c r="AN93" s="89"/>
      <c r="AO93" s="89"/>
      <c r="AP93" s="89"/>
      <c r="AQ93" s="89"/>
      <c r="AR93" s="89"/>
      <c r="AS93" s="89"/>
      <c r="AT93" s="89"/>
      <c r="AU93" s="89"/>
      <c r="AV93" s="89"/>
      <c r="AW93" s="89"/>
      <c r="AX93" s="89"/>
      <c r="AY93" s="89"/>
      <c r="AZ93" s="89"/>
      <c r="BA93" s="89"/>
      <c r="BB93" s="89"/>
      <c r="BC93" s="89"/>
      <c r="BD93" s="89"/>
    </row>
    <row r="94" spans="1:56" s="87" customFormat="1" x14ac:dyDescent="0.25">
      <c r="A94" s="88"/>
      <c r="B94" s="89"/>
      <c r="C94" s="89"/>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89"/>
      <c r="AI94" s="89"/>
      <c r="AJ94" s="89"/>
      <c r="AK94" s="89"/>
      <c r="AL94" s="89"/>
      <c r="AM94" s="89"/>
      <c r="AN94" s="89"/>
      <c r="AO94" s="89"/>
      <c r="AP94" s="89"/>
      <c r="AQ94" s="89"/>
      <c r="AR94" s="89"/>
      <c r="AS94" s="89"/>
      <c r="AT94" s="89"/>
      <c r="AU94" s="89"/>
      <c r="AV94" s="89"/>
      <c r="AW94" s="89"/>
      <c r="AX94" s="89"/>
      <c r="AY94" s="89"/>
      <c r="AZ94" s="89"/>
      <c r="BA94" s="89"/>
      <c r="BB94" s="89"/>
      <c r="BC94" s="89"/>
      <c r="BD94" s="89"/>
    </row>
    <row r="95" spans="1:56" s="87" customFormat="1" x14ac:dyDescent="0.25">
      <c r="A95" s="88"/>
      <c r="B95" s="89"/>
      <c r="C95" s="89"/>
      <c r="D95" s="89"/>
      <c r="E95" s="89"/>
      <c r="F95" s="89"/>
      <c r="G95" s="89"/>
      <c r="H95" s="89"/>
      <c r="I95" s="89"/>
      <c r="J95" s="89"/>
      <c r="K95" s="89"/>
      <c r="L95" s="89"/>
      <c r="M95" s="89"/>
      <c r="N95" s="89"/>
      <c r="O95" s="89"/>
      <c r="P95" s="89"/>
      <c r="Q95" s="89"/>
      <c r="R95" s="89"/>
      <c r="S95" s="89"/>
      <c r="T95" s="89"/>
      <c r="U95" s="89"/>
      <c r="V95" s="89"/>
      <c r="W95" s="89"/>
      <c r="X95" s="89"/>
      <c r="Y95" s="89"/>
      <c r="Z95" s="89"/>
      <c r="AA95" s="89"/>
      <c r="AB95" s="89"/>
      <c r="AC95" s="89"/>
      <c r="AD95" s="89"/>
      <c r="AE95" s="89"/>
      <c r="AF95" s="89"/>
      <c r="AG95" s="89"/>
      <c r="AH95" s="89"/>
      <c r="AI95" s="89"/>
      <c r="AJ95" s="89"/>
      <c r="AK95" s="89"/>
      <c r="AL95" s="89"/>
      <c r="AM95" s="89"/>
      <c r="AN95" s="89"/>
      <c r="AO95" s="89"/>
      <c r="AP95" s="89"/>
      <c r="AQ95" s="89"/>
      <c r="AR95" s="89"/>
      <c r="AS95" s="89"/>
      <c r="AT95" s="89"/>
      <c r="AU95" s="89"/>
      <c r="AV95" s="89"/>
      <c r="AW95" s="89"/>
      <c r="AX95" s="89"/>
      <c r="AY95" s="89"/>
      <c r="AZ95" s="89"/>
      <c r="BA95" s="89"/>
      <c r="BB95" s="89"/>
      <c r="BC95" s="89"/>
      <c r="BD95" s="89"/>
    </row>
    <row r="96" spans="1:56" s="87" customFormat="1" x14ac:dyDescent="0.25">
      <c r="A96" s="88"/>
      <c r="B96" s="89"/>
      <c r="C96" s="89"/>
      <c r="D96" s="89"/>
      <c r="E96" s="89"/>
      <c r="F96" s="89"/>
      <c r="G96" s="89"/>
      <c r="H96" s="89"/>
      <c r="I96" s="89"/>
      <c r="J96" s="89"/>
      <c r="K96" s="89"/>
      <c r="L96" s="89"/>
      <c r="M96" s="89"/>
      <c r="N96" s="89"/>
      <c r="O96" s="89"/>
      <c r="P96" s="89"/>
      <c r="Q96" s="89"/>
      <c r="R96" s="89"/>
      <c r="S96" s="89"/>
      <c r="T96" s="89"/>
      <c r="U96" s="89"/>
      <c r="V96" s="89"/>
      <c r="W96" s="89"/>
      <c r="X96" s="89"/>
      <c r="Y96" s="89"/>
      <c r="Z96" s="89"/>
      <c r="AA96" s="89"/>
      <c r="AB96" s="89"/>
      <c r="AC96" s="89"/>
      <c r="AD96" s="89"/>
      <c r="AE96" s="89"/>
      <c r="AF96" s="89"/>
      <c r="AG96" s="89"/>
      <c r="AH96" s="89"/>
      <c r="AI96" s="89"/>
      <c r="AJ96" s="89"/>
      <c r="AK96" s="89"/>
      <c r="AL96" s="89"/>
      <c r="AM96" s="89"/>
      <c r="AN96" s="89"/>
      <c r="AO96" s="89"/>
      <c r="AP96" s="89"/>
      <c r="AQ96" s="89"/>
      <c r="AR96" s="89"/>
      <c r="AS96" s="89"/>
      <c r="AT96" s="89"/>
      <c r="AU96" s="89"/>
      <c r="AV96" s="89"/>
      <c r="AW96" s="89"/>
      <c r="AX96" s="89"/>
      <c r="AY96" s="89"/>
      <c r="AZ96" s="89"/>
      <c r="BA96" s="89"/>
      <c r="BB96" s="89"/>
      <c r="BC96" s="89"/>
      <c r="BD96" s="89"/>
    </row>
    <row r="97" spans="1:56" s="87" customFormat="1" x14ac:dyDescent="0.25">
      <c r="A97" s="88"/>
      <c r="B97" s="89"/>
      <c r="C97" s="89"/>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89"/>
      <c r="AD97" s="89"/>
      <c r="AE97" s="89"/>
      <c r="AF97" s="89"/>
      <c r="AG97" s="89"/>
      <c r="AH97" s="89"/>
      <c r="AI97" s="89"/>
      <c r="AJ97" s="89"/>
      <c r="AK97" s="89"/>
      <c r="AL97" s="89"/>
      <c r="AM97" s="89"/>
      <c r="AN97" s="89"/>
      <c r="AO97" s="89"/>
      <c r="AP97" s="89"/>
      <c r="AQ97" s="89"/>
      <c r="AR97" s="89"/>
      <c r="AS97" s="89"/>
      <c r="AT97" s="89"/>
      <c r="AU97" s="89"/>
      <c r="AV97" s="89"/>
      <c r="AW97" s="89"/>
      <c r="AX97" s="89"/>
      <c r="AY97" s="89"/>
      <c r="AZ97" s="89"/>
      <c r="BA97" s="89"/>
      <c r="BB97" s="89"/>
      <c r="BC97" s="89"/>
      <c r="BD97" s="89"/>
    </row>
    <row r="98" spans="1:56" s="87" customFormat="1" x14ac:dyDescent="0.25">
      <c r="A98" s="88"/>
      <c r="B98" s="89"/>
      <c r="C98" s="89"/>
      <c r="D98" s="89"/>
      <c r="E98" s="89"/>
      <c r="F98" s="89"/>
      <c r="G98" s="89"/>
      <c r="H98" s="89"/>
      <c r="I98" s="89"/>
      <c r="J98" s="89"/>
      <c r="K98" s="89"/>
      <c r="L98" s="89"/>
      <c r="M98" s="89"/>
      <c r="N98" s="89"/>
      <c r="O98" s="89"/>
      <c r="P98" s="89"/>
      <c r="Q98" s="89"/>
      <c r="R98" s="89"/>
      <c r="S98" s="89"/>
      <c r="T98" s="89"/>
      <c r="U98" s="89"/>
      <c r="V98" s="89"/>
      <c r="W98" s="89"/>
      <c r="X98" s="89"/>
      <c r="Y98" s="89"/>
      <c r="Z98" s="89"/>
      <c r="AA98" s="89"/>
      <c r="AB98" s="89"/>
      <c r="AC98" s="89"/>
      <c r="AD98" s="89"/>
      <c r="AE98" s="89"/>
      <c r="AF98" s="89"/>
      <c r="AG98" s="89"/>
      <c r="AH98" s="89"/>
      <c r="AI98" s="89"/>
      <c r="AJ98" s="89"/>
      <c r="AK98" s="89"/>
      <c r="AL98" s="89"/>
      <c r="AM98" s="89"/>
      <c r="AN98" s="89"/>
      <c r="AO98" s="89"/>
      <c r="AP98" s="89"/>
      <c r="AQ98" s="89"/>
      <c r="AR98" s="89"/>
      <c r="AS98" s="89"/>
      <c r="AT98" s="89"/>
      <c r="AU98" s="89"/>
      <c r="AV98" s="89"/>
      <c r="AW98" s="89"/>
      <c r="AX98" s="89"/>
      <c r="AY98" s="89"/>
      <c r="AZ98" s="89"/>
      <c r="BA98" s="89"/>
      <c r="BB98" s="89"/>
      <c r="BC98" s="89"/>
      <c r="BD98" s="89"/>
    </row>
    <row r="99" spans="1:56" s="87" customFormat="1" x14ac:dyDescent="0.25">
      <c r="A99" s="88"/>
      <c r="B99" s="89"/>
      <c r="C99" s="89"/>
      <c r="D99" s="89"/>
      <c r="E99" s="89"/>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89"/>
      <c r="AG99" s="89"/>
      <c r="AH99" s="89"/>
      <c r="AI99" s="89"/>
      <c r="AJ99" s="89"/>
      <c r="AK99" s="89"/>
      <c r="AL99" s="89"/>
      <c r="AM99" s="89"/>
      <c r="AN99" s="89"/>
      <c r="AO99" s="89"/>
      <c r="AP99" s="89"/>
      <c r="AQ99" s="89"/>
      <c r="AR99" s="89"/>
      <c r="AS99" s="89"/>
      <c r="AT99" s="89"/>
      <c r="AU99" s="89"/>
      <c r="AV99" s="89"/>
      <c r="AW99" s="89"/>
      <c r="AX99" s="89"/>
      <c r="AY99" s="89"/>
      <c r="AZ99" s="89"/>
      <c r="BA99" s="89"/>
      <c r="BB99" s="89"/>
      <c r="BC99" s="89"/>
      <c r="BD99" s="89"/>
    </row>
    <row r="100" spans="1:56" s="87" customFormat="1" x14ac:dyDescent="0.25">
      <c r="A100" s="88"/>
      <c r="B100" s="89"/>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89"/>
      <c r="AJ100" s="89"/>
      <c r="AK100" s="89"/>
      <c r="AL100" s="89"/>
      <c r="AM100" s="89"/>
      <c r="AN100" s="89"/>
      <c r="AO100" s="89"/>
      <c r="AP100" s="89"/>
      <c r="AQ100" s="89"/>
      <c r="AR100" s="89"/>
      <c r="AS100" s="89"/>
      <c r="AT100" s="89"/>
      <c r="AU100" s="89"/>
      <c r="AV100" s="89"/>
      <c r="AW100" s="89"/>
      <c r="AX100" s="89"/>
      <c r="AY100" s="89"/>
      <c r="AZ100" s="89"/>
      <c r="BA100" s="89"/>
      <c r="BB100" s="89"/>
      <c r="BC100" s="89"/>
      <c r="BD100" s="89"/>
    </row>
    <row r="101" spans="1:56" s="87" customFormat="1" x14ac:dyDescent="0.25">
      <c r="A101" s="88"/>
      <c r="B101" s="89"/>
      <c r="C101" s="89"/>
      <c r="D101" s="89"/>
      <c r="E101" s="89"/>
      <c r="F101" s="89"/>
      <c r="G101" s="89"/>
      <c r="H101" s="89"/>
      <c r="I101" s="89"/>
      <c r="J101" s="89"/>
      <c r="K101" s="89"/>
      <c r="L101" s="89"/>
      <c r="M101" s="89"/>
      <c r="N101" s="89"/>
      <c r="O101" s="89"/>
      <c r="P101" s="89"/>
      <c r="Q101" s="89"/>
      <c r="R101" s="89"/>
      <c r="S101" s="89"/>
      <c r="T101" s="89"/>
      <c r="U101" s="89"/>
      <c r="V101" s="89"/>
      <c r="W101" s="89"/>
      <c r="X101" s="89"/>
      <c r="Y101" s="89"/>
      <c r="Z101" s="89"/>
      <c r="AA101" s="89"/>
      <c r="AB101" s="89"/>
      <c r="AC101" s="89"/>
      <c r="AD101" s="89"/>
      <c r="AE101" s="89"/>
      <c r="AF101" s="89"/>
      <c r="AG101" s="89"/>
      <c r="AH101" s="89"/>
      <c r="AI101" s="89"/>
      <c r="AJ101" s="89"/>
      <c r="AK101" s="89"/>
      <c r="AL101" s="89"/>
      <c r="AM101" s="89"/>
      <c r="AN101" s="89"/>
      <c r="AO101" s="89"/>
      <c r="AP101" s="89"/>
      <c r="AQ101" s="89"/>
      <c r="AR101" s="89"/>
      <c r="AS101" s="89"/>
      <c r="AT101" s="89"/>
      <c r="AU101" s="89"/>
      <c r="AV101" s="89"/>
      <c r="AW101" s="89"/>
      <c r="AX101" s="89"/>
      <c r="AY101" s="89"/>
      <c r="AZ101" s="89"/>
      <c r="BA101" s="89"/>
      <c r="BB101" s="89"/>
      <c r="BC101" s="89"/>
      <c r="BD101" s="89"/>
    </row>
    <row r="102" spans="1:56" s="87" customFormat="1" x14ac:dyDescent="0.25">
      <c r="A102" s="88"/>
      <c r="B102" s="89"/>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c r="AL102" s="89"/>
      <c r="AM102" s="89"/>
      <c r="AN102" s="89"/>
      <c r="AO102" s="89"/>
      <c r="AP102" s="89"/>
      <c r="AQ102" s="89"/>
      <c r="AR102" s="89"/>
      <c r="AS102" s="89"/>
      <c r="AT102" s="89"/>
      <c r="AU102" s="89"/>
      <c r="AV102" s="89"/>
      <c r="AW102" s="89"/>
      <c r="AX102" s="89"/>
      <c r="AY102" s="89"/>
      <c r="AZ102" s="89"/>
      <c r="BA102" s="89"/>
      <c r="BB102" s="89"/>
      <c r="BC102" s="89"/>
      <c r="BD102" s="89"/>
    </row>
    <row r="103" spans="1:56" s="87" customFormat="1" x14ac:dyDescent="0.25">
      <c r="A103" s="88"/>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89"/>
      <c r="AL103" s="89"/>
      <c r="AM103" s="89"/>
      <c r="AN103" s="89"/>
      <c r="AO103" s="89"/>
      <c r="AP103" s="89"/>
      <c r="AQ103" s="89"/>
      <c r="AR103" s="89"/>
      <c r="AS103" s="89"/>
      <c r="AT103" s="89"/>
      <c r="AU103" s="89"/>
      <c r="AV103" s="89"/>
      <c r="AW103" s="89"/>
      <c r="AX103" s="89"/>
      <c r="AY103" s="89"/>
      <c r="AZ103" s="89"/>
      <c r="BA103" s="89"/>
      <c r="BB103" s="89"/>
      <c r="BC103" s="89"/>
      <c r="BD103" s="89"/>
    </row>
    <row r="104" spans="1:56" s="87" customFormat="1" x14ac:dyDescent="0.25">
      <c r="A104" s="88"/>
      <c r="B104" s="89"/>
      <c r="C104" s="89"/>
      <c r="D104" s="89"/>
      <c r="E104" s="89"/>
      <c r="F104" s="89"/>
      <c r="G104" s="89"/>
      <c r="H104" s="89"/>
      <c r="I104" s="89"/>
      <c r="J104" s="89"/>
      <c r="K104" s="89"/>
      <c r="L104" s="89"/>
      <c r="M104" s="89"/>
      <c r="N104" s="89"/>
      <c r="O104" s="89"/>
      <c r="P104" s="89"/>
      <c r="Q104" s="89"/>
      <c r="R104" s="89"/>
      <c r="S104" s="89"/>
      <c r="T104" s="89"/>
      <c r="U104" s="89"/>
      <c r="V104" s="89"/>
      <c r="W104" s="89"/>
      <c r="X104" s="89"/>
      <c r="Y104" s="89"/>
      <c r="Z104" s="89"/>
      <c r="AA104" s="89"/>
      <c r="AB104" s="89"/>
      <c r="AC104" s="89"/>
      <c r="AD104" s="89"/>
      <c r="AE104" s="89"/>
      <c r="AF104" s="89"/>
      <c r="AG104" s="89"/>
      <c r="AH104" s="89"/>
      <c r="AI104" s="89"/>
      <c r="AJ104" s="89"/>
      <c r="AK104" s="89"/>
      <c r="AL104" s="89"/>
      <c r="AM104" s="89"/>
      <c r="AN104" s="89"/>
      <c r="AO104" s="89"/>
      <c r="AP104" s="89"/>
      <c r="AQ104" s="89"/>
      <c r="AR104" s="89"/>
      <c r="AS104" s="89"/>
      <c r="AT104" s="89"/>
      <c r="AU104" s="89"/>
      <c r="AV104" s="89"/>
      <c r="AW104" s="89"/>
      <c r="AX104" s="89"/>
      <c r="AY104" s="89"/>
      <c r="AZ104" s="89"/>
      <c r="BA104" s="89"/>
      <c r="BB104" s="89"/>
      <c r="BC104" s="89"/>
      <c r="BD104" s="89"/>
    </row>
    <row r="105" spans="1:56" s="87" customFormat="1" x14ac:dyDescent="0.25">
      <c r="A105" s="88"/>
      <c r="B105" s="89"/>
      <c r="C105" s="89"/>
      <c r="D105" s="89"/>
      <c r="E105" s="89"/>
      <c r="F105" s="89"/>
      <c r="G105" s="89"/>
      <c r="H105" s="89"/>
      <c r="I105" s="89"/>
      <c r="J105" s="89"/>
      <c r="K105" s="89"/>
      <c r="L105" s="89"/>
      <c r="M105" s="89"/>
      <c r="N105" s="89"/>
      <c r="O105" s="89"/>
      <c r="P105" s="89"/>
      <c r="Q105" s="89"/>
      <c r="R105" s="89"/>
      <c r="S105" s="89"/>
      <c r="T105" s="89"/>
      <c r="U105" s="89"/>
      <c r="V105" s="89"/>
      <c r="W105" s="89"/>
      <c r="X105" s="89"/>
      <c r="Y105" s="89"/>
      <c r="Z105" s="89"/>
      <c r="AA105" s="89"/>
      <c r="AB105" s="89"/>
      <c r="AC105" s="89"/>
      <c r="AD105" s="89"/>
      <c r="AE105" s="89"/>
      <c r="AF105" s="89"/>
      <c r="AG105" s="89"/>
      <c r="AH105" s="89"/>
      <c r="AI105" s="89"/>
      <c r="AJ105" s="89"/>
      <c r="AK105" s="89"/>
      <c r="AL105" s="89"/>
      <c r="AM105" s="89"/>
      <c r="AN105" s="89"/>
      <c r="AO105" s="89"/>
      <c r="AP105" s="89"/>
      <c r="AQ105" s="89"/>
      <c r="AR105" s="89"/>
      <c r="AS105" s="89"/>
      <c r="AT105" s="89"/>
      <c r="AU105" s="89"/>
      <c r="AV105" s="89"/>
      <c r="AW105" s="89"/>
      <c r="AX105" s="89"/>
      <c r="AY105" s="89"/>
      <c r="AZ105" s="89"/>
      <c r="BA105" s="89"/>
      <c r="BB105" s="89"/>
      <c r="BC105" s="89"/>
      <c r="BD105" s="89"/>
    </row>
    <row r="106" spans="1:56" s="87" customFormat="1" x14ac:dyDescent="0.25">
      <c r="A106" s="88"/>
      <c r="B106" s="89"/>
      <c r="C106" s="89"/>
      <c r="D106" s="89"/>
      <c r="E106" s="89"/>
      <c r="F106" s="89"/>
      <c r="G106" s="89"/>
      <c r="H106" s="89"/>
      <c r="I106" s="89"/>
      <c r="J106" s="89"/>
      <c r="K106" s="89"/>
      <c r="L106" s="89"/>
      <c r="M106" s="89"/>
      <c r="N106" s="89"/>
      <c r="O106" s="89"/>
      <c r="P106" s="89"/>
      <c r="Q106" s="89"/>
      <c r="R106" s="89"/>
      <c r="S106" s="89"/>
      <c r="T106" s="89"/>
      <c r="U106" s="89"/>
      <c r="V106" s="89"/>
      <c r="W106" s="89"/>
      <c r="X106" s="89"/>
      <c r="Y106" s="89"/>
      <c r="Z106" s="89"/>
      <c r="AA106" s="89"/>
      <c r="AB106" s="89"/>
      <c r="AC106" s="89"/>
      <c r="AD106" s="89"/>
      <c r="AE106" s="89"/>
      <c r="AF106" s="89"/>
      <c r="AG106" s="89"/>
      <c r="AH106" s="89"/>
      <c r="AI106" s="89"/>
      <c r="AJ106" s="89"/>
      <c r="AK106" s="89"/>
      <c r="AL106" s="89"/>
      <c r="AM106" s="89"/>
      <c r="AN106" s="89"/>
      <c r="AO106" s="89"/>
      <c r="AP106" s="89"/>
      <c r="AQ106" s="89"/>
      <c r="AR106" s="89"/>
      <c r="AS106" s="89"/>
      <c r="AT106" s="89"/>
      <c r="AU106" s="89"/>
      <c r="AV106" s="89"/>
      <c r="AW106" s="89"/>
      <c r="AX106" s="89"/>
      <c r="AY106" s="89"/>
      <c r="AZ106" s="89"/>
      <c r="BA106" s="89"/>
      <c r="BB106" s="89"/>
      <c r="BC106" s="89"/>
      <c r="BD106" s="89"/>
    </row>
    <row r="107" spans="1:56" s="87" customFormat="1" x14ac:dyDescent="0.25">
      <c r="A107" s="88"/>
      <c r="B107" s="89"/>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c r="AH107" s="89"/>
      <c r="AI107" s="89"/>
      <c r="AJ107" s="89"/>
      <c r="AK107" s="89"/>
      <c r="AL107" s="89"/>
      <c r="AM107" s="89"/>
      <c r="AN107" s="89"/>
      <c r="AO107" s="89"/>
      <c r="AP107" s="89"/>
      <c r="AQ107" s="89"/>
      <c r="AR107" s="89"/>
      <c r="AS107" s="89"/>
      <c r="AT107" s="89"/>
      <c r="AU107" s="89"/>
      <c r="AV107" s="89"/>
      <c r="AW107" s="89"/>
      <c r="AX107" s="89"/>
      <c r="AY107" s="89"/>
      <c r="AZ107" s="89"/>
      <c r="BA107" s="89"/>
      <c r="BB107" s="89"/>
      <c r="BC107" s="89"/>
      <c r="BD107" s="89"/>
    </row>
    <row r="108" spans="1:56" s="87" customFormat="1" x14ac:dyDescent="0.25">
      <c r="A108" s="88"/>
      <c r="B108" s="89"/>
      <c r="C108" s="89"/>
      <c r="D108" s="89"/>
      <c r="E108" s="89"/>
      <c r="F108" s="89"/>
      <c r="G108" s="89"/>
      <c r="H108" s="89"/>
      <c r="I108" s="89"/>
      <c r="J108" s="89"/>
      <c r="K108" s="89"/>
      <c r="L108" s="89"/>
      <c r="M108" s="89"/>
      <c r="N108" s="89"/>
      <c r="O108" s="89"/>
      <c r="P108" s="89"/>
      <c r="Q108" s="89"/>
      <c r="R108" s="89"/>
      <c r="S108" s="89"/>
      <c r="T108" s="89"/>
      <c r="U108" s="89"/>
      <c r="V108" s="89"/>
      <c r="W108" s="89"/>
      <c r="X108" s="89"/>
      <c r="Y108" s="89"/>
      <c r="Z108" s="89"/>
      <c r="AA108" s="89"/>
      <c r="AB108" s="89"/>
      <c r="AC108" s="89"/>
      <c r="AD108" s="89"/>
      <c r="AE108" s="89"/>
      <c r="AF108" s="89"/>
      <c r="AG108" s="89"/>
      <c r="AH108" s="89"/>
      <c r="AI108" s="89"/>
      <c r="AJ108" s="89"/>
      <c r="AK108" s="89"/>
      <c r="AL108" s="89"/>
      <c r="AM108" s="89"/>
      <c r="AN108" s="89"/>
      <c r="AO108" s="89"/>
      <c r="AP108" s="89"/>
      <c r="AQ108" s="89"/>
      <c r="AR108" s="89"/>
      <c r="AS108" s="89"/>
      <c r="AT108" s="89"/>
      <c r="AU108" s="89"/>
      <c r="AV108" s="89"/>
      <c r="AW108" s="89"/>
      <c r="AX108" s="89"/>
      <c r="AY108" s="89"/>
      <c r="AZ108" s="89"/>
      <c r="BA108" s="89"/>
      <c r="BB108" s="89"/>
      <c r="BC108" s="89"/>
      <c r="BD108" s="89"/>
    </row>
    <row r="109" spans="1:56" s="87" customFormat="1" x14ac:dyDescent="0.25">
      <c r="A109" s="88"/>
      <c r="B109" s="89"/>
      <c r="C109" s="89"/>
      <c r="D109" s="89"/>
      <c r="E109" s="89"/>
      <c r="F109" s="89"/>
      <c r="G109" s="89"/>
      <c r="H109" s="89"/>
      <c r="I109" s="89"/>
      <c r="J109" s="89"/>
      <c r="K109" s="89"/>
      <c r="L109" s="89"/>
      <c r="M109" s="89"/>
      <c r="N109" s="89"/>
      <c r="O109" s="89"/>
      <c r="P109" s="89"/>
      <c r="Q109" s="89"/>
      <c r="R109" s="89"/>
      <c r="S109" s="89"/>
      <c r="T109" s="89"/>
      <c r="U109" s="89"/>
      <c r="V109" s="89"/>
      <c r="W109" s="89"/>
      <c r="X109" s="89"/>
      <c r="Y109" s="89"/>
      <c r="Z109" s="89"/>
      <c r="AA109" s="89"/>
      <c r="AB109" s="89"/>
      <c r="AC109" s="89"/>
      <c r="AD109" s="89"/>
      <c r="AE109" s="89"/>
      <c r="AF109" s="89"/>
      <c r="AG109" s="89"/>
      <c r="AH109" s="89"/>
      <c r="AI109" s="89"/>
      <c r="AJ109" s="89"/>
      <c r="AK109" s="89"/>
      <c r="AL109" s="89"/>
      <c r="AM109" s="89"/>
      <c r="AN109" s="89"/>
      <c r="AO109" s="89"/>
      <c r="AP109" s="89"/>
      <c r="AQ109" s="89"/>
      <c r="AR109" s="89"/>
      <c r="AS109" s="89"/>
      <c r="AT109" s="89"/>
      <c r="AU109" s="89"/>
      <c r="AV109" s="89"/>
      <c r="AW109" s="89"/>
      <c r="AX109" s="89"/>
      <c r="AY109" s="89"/>
      <c r="AZ109" s="89"/>
      <c r="BA109" s="89"/>
      <c r="BB109" s="89"/>
      <c r="BC109" s="89"/>
      <c r="BD109" s="89"/>
    </row>
    <row r="110" spans="1:56" s="87" customFormat="1" x14ac:dyDescent="0.25">
      <c r="A110" s="88"/>
      <c r="B110" s="89"/>
      <c r="C110" s="89"/>
      <c r="D110" s="89"/>
      <c r="E110" s="89"/>
      <c r="F110" s="89"/>
      <c r="G110" s="89"/>
      <c r="H110" s="89"/>
      <c r="I110" s="89"/>
      <c r="J110" s="89"/>
      <c r="K110" s="89"/>
      <c r="L110" s="89"/>
      <c r="M110" s="89"/>
      <c r="N110" s="89"/>
      <c r="O110" s="89"/>
      <c r="P110" s="89"/>
      <c r="Q110" s="89"/>
      <c r="R110" s="89"/>
      <c r="S110" s="89"/>
      <c r="T110" s="89"/>
      <c r="U110" s="89"/>
      <c r="V110" s="89"/>
      <c r="W110" s="89"/>
      <c r="X110" s="89"/>
      <c r="Y110" s="89"/>
      <c r="Z110" s="89"/>
      <c r="AA110" s="89"/>
      <c r="AB110" s="89"/>
      <c r="AC110" s="89"/>
      <c r="AD110" s="89"/>
      <c r="AE110" s="89"/>
      <c r="AF110" s="89"/>
      <c r="AG110" s="89"/>
      <c r="AH110" s="89"/>
      <c r="AI110" s="89"/>
      <c r="AJ110" s="89"/>
      <c r="AK110" s="89"/>
      <c r="AL110" s="89"/>
      <c r="AM110" s="89"/>
      <c r="AN110" s="89"/>
      <c r="AO110" s="89"/>
      <c r="AP110" s="89"/>
      <c r="AQ110" s="89"/>
      <c r="AR110" s="89"/>
      <c r="AS110" s="89"/>
      <c r="AT110" s="89"/>
      <c r="AU110" s="89"/>
      <c r="AV110" s="89"/>
      <c r="AW110" s="89"/>
      <c r="AX110" s="89"/>
      <c r="AY110" s="89"/>
      <c r="AZ110" s="89"/>
      <c r="BA110" s="89"/>
      <c r="BB110" s="89"/>
      <c r="BC110" s="89"/>
      <c r="BD110" s="89"/>
    </row>
    <row r="111" spans="1:56" s="87" customFormat="1" x14ac:dyDescent="0.25">
      <c r="A111" s="88"/>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89"/>
      <c r="AH111" s="89"/>
      <c r="AI111" s="89"/>
      <c r="AJ111" s="89"/>
      <c r="AK111" s="89"/>
      <c r="AL111" s="89"/>
      <c r="AM111" s="89"/>
      <c r="AN111" s="89"/>
      <c r="AO111" s="89"/>
      <c r="AP111" s="89"/>
      <c r="AQ111" s="89"/>
      <c r="AR111" s="89"/>
      <c r="AS111" s="89"/>
      <c r="AT111" s="89"/>
      <c r="AU111" s="89"/>
      <c r="AV111" s="89"/>
      <c r="AW111" s="89"/>
      <c r="AX111" s="89"/>
      <c r="AY111" s="89"/>
      <c r="AZ111" s="89"/>
      <c r="BA111" s="89"/>
      <c r="BB111" s="89"/>
      <c r="BC111" s="89"/>
      <c r="BD111" s="89"/>
    </row>
    <row r="112" spans="1:56" s="87" customFormat="1" x14ac:dyDescent="0.25">
      <c r="A112" s="88"/>
      <c r="B112" s="89"/>
      <c r="C112" s="89"/>
      <c r="D112" s="89"/>
      <c r="E112" s="89"/>
      <c r="F112" s="89"/>
      <c r="G112" s="89"/>
      <c r="H112" s="89"/>
      <c r="I112" s="89"/>
      <c r="J112" s="89"/>
      <c r="K112" s="89"/>
      <c r="L112" s="89"/>
      <c r="M112" s="89"/>
      <c r="N112" s="89"/>
      <c r="O112" s="89"/>
      <c r="P112" s="89"/>
      <c r="Q112" s="89"/>
      <c r="R112" s="89"/>
      <c r="S112" s="89"/>
      <c r="T112" s="89"/>
      <c r="U112" s="89"/>
      <c r="V112" s="89"/>
      <c r="W112" s="89"/>
      <c r="X112" s="89"/>
      <c r="Y112" s="89"/>
      <c r="Z112" s="89"/>
      <c r="AA112" s="89"/>
      <c r="AB112" s="89"/>
      <c r="AC112" s="89"/>
      <c r="AD112" s="89"/>
      <c r="AE112" s="89"/>
      <c r="AF112" s="89"/>
      <c r="AG112" s="89"/>
      <c r="AH112" s="89"/>
      <c r="AI112" s="89"/>
      <c r="AJ112" s="89"/>
      <c r="AK112" s="89"/>
      <c r="AL112" s="89"/>
      <c r="AM112" s="89"/>
      <c r="AN112" s="89"/>
      <c r="AO112" s="89"/>
      <c r="AP112" s="89"/>
      <c r="AQ112" s="89"/>
      <c r="AR112" s="89"/>
      <c r="AS112" s="89"/>
      <c r="AT112" s="89"/>
      <c r="AU112" s="89"/>
      <c r="AV112" s="89"/>
      <c r="AW112" s="89"/>
      <c r="AX112" s="89"/>
      <c r="AY112" s="89"/>
      <c r="AZ112" s="89"/>
      <c r="BA112" s="89"/>
      <c r="BB112" s="89"/>
      <c r="BC112" s="89"/>
      <c r="BD112" s="89"/>
    </row>
    <row r="113" spans="1:56" s="87" customFormat="1" x14ac:dyDescent="0.25">
      <c r="A113" s="88"/>
      <c r="B113" s="89"/>
      <c r="C113" s="89"/>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89"/>
      <c r="AI113" s="89"/>
      <c r="AJ113" s="89"/>
      <c r="AK113" s="89"/>
      <c r="AL113" s="89"/>
      <c r="AM113" s="89"/>
      <c r="AN113" s="89"/>
      <c r="AO113" s="89"/>
      <c r="AP113" s="89"/>
      <c r="AQ113" s="89"/>
      <c r="AR113" s="89"/>
      <c r="AS113" s="89"/>
      <c r="AT113" s="89"/>
      <c r="AU113" s="89"/>
      <c r="AV113" s="89"/>
      <c r="AW113" s="89"/>
      <c r="AX113" s="89"/>
      <c r="AY113" s="89"/>
      <c r="AZ113" s="89"/>
      <c r="BA113" s="89"/>
      <c r="BB113" s="89"/>
      <c r="BC113" s="89"/>
      <c r="BD113" s="89"/>
    </row>
    <row r="114" spans="1:56" s="87" customFormat="1" x14ac:dyDescent="0.25">
      <c r="A114" s="88"/>
      <c r="B114" s="89"/>
      <c r="C114" s="89"/>
      <c r="D114" s="89"/>
      <c r="E114" s="89"/>
      <c r="F114" s="89"/>
      <c r="G114" s="89"/>
      <c r="H114" s="89"/>
      <c r="I114" s="89"/>
      <c r="J114" s="89"/>
      <c r="K114" s="89"/>
      <c r="L114" s="89"/>
      <c r="M114" s="89"/>
      <c r="N114" s="89"/>
      <c r="O114" s="89"/>
      <c r="P114" s="89"/>
      <c r="Q114" s="89"/>
      <c r="R114" s="89"/>
      <c r="S114" s="89"/>
      <c r="T114" s="89"/>
      <c r="U114" s="89"/>
      <c r="V114" s="89"/>
      <c r="W114" s="89"/>
      <c r="X114" s="89"/>
      <c r="Y114" s="89"/>
      <c r="Z114" s="89"/>
      <c r="AA114" s="89"/>
      <c r="AB114" s="89"/>
      <c r="AC114" s="89"/>
      <c r="AD114" s="89"/>
      <c r="AE114" s="89"/>
      <c r="AF114" s="89"/>
      <c r="AG114" s="89"/>
      <c r="AH114" s="89"/>
      <c r="AI114" s="89"/>
      <c r="AJ114" s="89"/>
      <c r="AK114" s="89"/>
      <c r="AL114" s="89"/>
      <c r="AM114" s="89"/>
      <c r="AN114" s="89"/>
      <c r="AO114" s="89"/>
      <c r="AP114" s="89"/>
      <c r="AQ114" s="89"/>
      <c r="AR114" s="89"/>
      <c r="AS114" s="89"/>
      <c r="AT114" s="89"/>
      <c r="AU114" s="89"/>
      <c r="AV114" s="89"/>
      <c r="AW114" s="89"/>
      <c r="AX114" s="89"/>
      <c r="AY114" s="89"/>
      <c r="AZ114" s="89"/>
      <c r="BA114" s="89"/>
      <c r="BB114" s="89"/>
      <c r="BC114" s="89"/>
      <c r="BD114" s="89"/>
    </row>
    <row r="115" spans="1:56" s="87" customFormat="1" x14ac:dyDescent="0.25">
      <c r="A115" s="88"/>
      <c r="B115" s="89"/>
      <c r="C115" s="89"/>
      <c r="D115" s="89"/>
      <c r="E115" s="89"/>
      <c r="F115" s="89"/>
      <c r="G115" s="89"/>
      <c r="H115" s="89"/>
      <c r="I115" s="89"/>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c r="AG115" s="89"/>
      <c r="AH115" s="89"/>
      <c r="AI115" s="89"/>
      <c r="AJ115" s="89"/>
      <c r="AK115" s="89"/>
      <c r="AL115" s="89"/>
      <c r="AM115" s="89"/>
      <c r="AN115" s="89"/>
      <c r="AO115" s="89"/>
      <c r="AP115" s="89"/>
      <c r="AQ115" s="89"/>
      <c r="AR115" s="89"/>
      <c r="AS115" s="89"/>
      <c r="AT115" s="89"/>
      <c r="AU115" s="89"/>
      <c r="AV115" s="89"/>
      <c r="AW115" s="89"/>
      <c r="AX115" s="89"/>
      <c r="AY115" s="89"/>
      <c r="AZ115" s="89"/>
      <c r="BA115" s="89"/>
      <c r="BB115" s="89"/>
      <c r="BC115" s="89"/>
      <c r="BD115" s="89"/>
    </row>
    <row r="116" spans="1:56" s="87" customFormat="1" x14ac:dyDescent="0.25">
      <c r="A116" s="88"/>
      <c r="B116" s="89"/>
      <c r="C116" s="89"/>
      <c r="D116" s="89"/>
      <c r="E116" s="89"/>
      <c r="F116" s="89"/>
      <c r="G116" s="89"/>
      <c r="H116" s="89"/>
      <c r="I116" s="89"/>
      <c r="J116" s="89"/>
      <c r="K116" s="89"/>
      <c r="L116" s="89"/>
      <c r="M116" s="89"/>
      <c r="N116" s="89"/>
      <c r="O116" s="89"/>
      <c r="P116" s="89"/>
      <c r="Q116" s="89"/>
      <c r="R116" s="89"/>
      <c r="S116" s="89"/>
      <c r="T116" s="89"/>
      <c r="U116" s="89"/>
      <c r="V116" s="89"/>
      <c r="W116" s="89"/>
      <c r="X116" s="89"/>
      <c r="Y116" s="89"/>
      <c r="Z116" s="89"/>
      <c r="AA116" s="89"/>
      <c r="AB116" s="89"/>
      <c r="AC116" s="89"/>
      <c r="AD116" s="89"/>
      <c r="AE116" s="89"/>
      <c r="AF116" s="89"/>
      <c r="AG116" s="89"/>
      <c r="AH116" s="89"/>
      <c r="AI116" s="89"/>
      <c r="AJ116" s="89"/>
      <c r="AK116" s="89"/>
      <c r="AL116" s="89"/>
      <c r="AM116" s="89"/>
      <c r="AN116" s="89"/>
      <c r="AO116" s="89"/>
      <c r="AP116" s="89"/>
      <c r="AQ116" s="89"/>
      <c r="AR116" s="89"/>
      <c r="AS116" s="89"/>
      <c r="AT116" s="89"/>
      <c r="AU116" s="89"/>
      <c r="AV116" s="89"/>
      <c r="AW116" s="89"/>
      <c r="AX116" s="89"/>
      <c r="AY116" s="89"/>
      <c r="AZ116" s="89"/>
      <c r="BA116" s="89"/>
      <c r="BB116" s="89"/>
      <c r="BC116" s="89"/>
      <c r="BD116" s="89"/>
    </row>
    <row r="117" spans="1:56" s="87" customFormat="1" x14ac:dyDescent="0.25">
      <c r="A117" s="88"/>
      <c r="B117" s="89"/>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89"/>
      <c r="AN117" s="89"/>
      <c r="AO117" s="89"/>
      <c r="AP117" s="89"/>
      <c r="AQ117" s="89"/>
      <c r="AR117" s="89"/>
      <c r="AS117" s="89"/>
      <c r="AT117" s="89"/>
      <c r="AU117" s="89"/>
      <c r="AV117" s="89"/>
      <c r="AW117" s="89"/>
      <c r="AX117" s="89"/>
      <c r="AY117" s="89"/>
      <c r="AZ117" s="89"/>
      <c r="BA117" s="89"/>
      <c r="BB117" s="89"/>
      <c r="BC117" s="89"/>
      <c r="BD117" s="89"/>
    </row>
    <row r="118" spans="1:56" s="87" customFormat="1" x14ac:dyDescent="0.25">
      <c r="A118" s="88"/>
      <c r="B118" s="89"/>
      <c r="C118" s="89"/>
      <c r="D118" s="89"/>
      <c r="E118" s="89"/>
      <c r="F118" s="89"/>
      <c r="G118" s="89"/>
      <c r="H118" s="89"/>
      <c r="I118" s="89"/>
      <c r="J118" s="89"/>
      <c r="K118" s="89"/>
      <c r="L118" s="89"/>
      <c r="M118" s="89"/>
      <c r="N118" s="89"/>
      <c r="O118" s="89"/>
      <c r="P118" s="89"/>
      <c r="Q118" s="89"/>
      <c r="R118" s="89"/>
      <c r="S118" s="89"/>
      <c r="T118" s="89"/>
      <c r="U118" s="89"/>
      <c r="V118" s="89"/>
      <c r="W118" s="89"/>
      <c r="X118" s="89"/>
      <c r="Y118" s="89"/>
      <c r="Z118" s="89"/>
      <c r="AA118" s="89"/>
      <c r="AB118" s="89"/>
      <c r="AC118" s="89"/>
      <c r="AD118" s="89"/>
      <c r="AE118" s="89"/>
      <c r="AF118" s="89"/>
      <c r="AG118" s="89"/>
      <c r="AH118" s="89"/>
      <c r="AI118" s="89"/>
      <c r="AJ118" s="89"/>
      <c r="AK118" s="89"/>
      <c r="AL118" s="89"/>
      <c r="AM118" s="89"/>
      <c r="AN118" s="89"/>
      <c r="AO118" s="89"/>
      <c r="AP118" s="89"/>
      <c r="AQ118" s="89"/>
      <c r="AR118" s="89"/>
      <c r="AS118" s="89"/>
      <c r="AT118" s="89"/>
      <c r="AU118" s="89"/>
      <c r="AV118" s="89"/>
      <c r="AW118" s="89"/>
      <c r="AX118" s="89"/>
      <c r="AY118" s="89"/>
      <c r="AZ118" s="89"/>
      <c r="BA118" s="89"/>
      <c r="BB118" s="89"/>
      <c r="BC118" s="89"/>
      <c r="BD118" s="89"/>
    </row>
    <row r="119" spans="1:56" s="87" customFormat="1" x14ac:dyDescent="0.25">
      <c r="A119" s="88"/>
      <c r="B119" s="89"/>
      <c r="C119" s="89"/>
      <c r="D119" s="89"/>
      <c r="E119" s="89"/>
      <c r="F119" s="89"/>
      <c r="G119" s="89"/>
      <c r="H119" s="89"/>
      <c r="I119" s="89"/>
      <c r="J119" s="89"/>
      <c r="K119" s="89"/>
      <c r="L119" s="89"/>
      <c r="M119" s="89"/>
      <c r="N119" s="89"/>
      <c r="O119" s="89"/>
      <c r="P119" s="89"/>
      <c r="Q119" s="89"/>
      <c r="R119" s="89"/>
      <c r="S119" s="89"/>
      <c r="T119" s="89"/>
      <c r="U119" s="89"/>
      <c r="V119" s="89"/>
      <c r="W119" s="89"/>
      <c r="X119" s="89"/>
      <c r="Y119" s="89"/>
      <c r="Z119" s="89"/>
      <c r="AA119" s="89"/>
      <c r="AB119" s="89"/>
      <c r="AC119" s="89"/>
      <c r="AD119" s="89"/>
      <c r="AE119" s="89"/>
      <c r="AF119" s="89"/>
      <c r="AG119" s="89"/>
      <c r="AH119" s="89"/>
      <c r="AI119" s="89"/>
      <c r="AJ119" s="89"/>
      <c r="AK119" s="89"/>
      <c r="AL119" s="89"/>
      <c r="AM119" s="89"/>
      <c r="AN119" s="89"/>
      <c r="AO119" s="89"/>
      <c r="AP119" s="89"/>
      <c r="AQ119" s="89"/>
      <c r="AR119" s="89"/>
      <c r="AS119" s="89"/>
      <c r="AT119" s="89"/>
      <c r="AU119" s="89"/>
      <c r="AV119" s="89"/>
      <c r="AW119" s="89"/>
      <c r="AX119" s="89"/>
      <c r="AY119" s="89"/>
      <c r="AZ119" s="89"/>
      <c r="BA119" s="89"/>
      <c r="BB119" s="89"/>
      <c r="BC119" s="89"/>
      <c r="BD119" s="89"/>
    </row>
    <row r="120" spans="1:56" s="87" customFormat="1" x14ac:dyDescent="0.25">
      <c r="A120" s="88"/>
      <c r="B120" s="89"/>
      <c r="C120" s="89"/>
      <c r="D120" s="89"/>
      <c r="E120" s="89"/>
      <c r="F120" s="89"/>
      <c r="G120" s="89"/>
      <c r="H120" s="89"/>
      <c r="I120" s="89"/>
      <c r="J120" s="89"/>
      <c r="K120" s="89"/>
      <c r="L120" s="89"/>
      <c r="M120" s="89"/>
      <c r="N120" s="89"/>
      <c r="O120" s="89"/>
      <c r="P120" s="89"/>
      <c r="Q120" s="89"/>
      <c r="R120" s="89"/>
      <c r="S120" s="89"/>
      <c r="T120" s="89"/>
      <c r="U120" s="89"/>
      <c r="V120" s="89"/>
      <c r="W120" s="89"/>
      <c r="X120" s="89"/>
      <c r="Y120" s="89"/>
      <c r="Z120" s="89"/>
      <c r="AA120" s="89"/>
      <c r="AB120" s="89"/>
      <c r="AC120" s="89"/>
      <c r="AD120" s="89"/>
      <c r="AE120" s="89"/>
      <c r="AF120" s="89"/>
      <c r="AG120" s="89"/>
      <c r="AH120" s="89"/>
      <c r="AI120" s="89"/>
      <c r="AJ120" s="89"/>
      <c r="AK120" s="89"/>
      <c r="AL120" s="89"/>
      <c r="AM120" s="89"/>
      <c r="AN120" s="89"/>
      <c r="AO120" s="89"/>
      <c r="AP120" s="89"/>
      <c r="AQ120" s="89"/>
      <c r="AR120" s="89"/>
      <c r="AS120" s="89"/>
      <c r="AT120" s="89"/>
      <c r="AU120" s="89"/>
      <c r="AV120" s="89"/>
      <c r="AW120" s="89"/>
      <c r="AX120" s="89"/>
      <c r="AY120" s="89"/>
      <c r="AZ120" s="89"/>
      <c r="BA120" s="89"/>
      <c r="BB120" s="89"/>
      <c r="BC120" s="89"/>
      <c r="BD120" s="89"/>
    </row>
    <row r="121" spans="1:56" s="87" customFormat="1" x14ac:dyDescent="0.25">
      <c r="A121" s="88"/>
      <c r="B121" s="89"/>
      <c r="C121" s="89"/>
      <c r="D121" s="89"/>
      <c r="E121" s="89"/>
      <c r="F121" s="89"/>
      <c r="G121" s="89"/>
      <c r="H121" s="89"/>
      <c r="I121" s="89"/>
      <c r="J121" s="89"/>
      <c r="K121" s="89"/>
      <c r="L121" s="89"/>
      <c r="M121" s="89"/>
      <c r="N121" s="89"/>
      <c r="O121" s="89"/>
      <c r="P121" s="89"/>
      <c r="Q121" s="89"/>
      <c r="R121" s="89"/>
      <c r="S121" s="89"/>
      <c r="T121" s="89"/>
      <c r="U121" s="89"/>
      <c r="V121" s="89"/>
      <c r="W121" s="89"/>
      <c r="X121" s="89"/>
      <c r="Y121" s="89"/>
      <c r="Z121" s="89"/>
      <c r="AA121" s="89"/>
      <c r="AB121" s="89"/>
      <c r="AC121" s="89"/>
      <c r="AD121" s="89"/>
      <c r="AE121" s="89"/>
      <c r="AF121" s="89"/>
      <c r="AG121" s="89"/>
      <c r="AH121" s="89"/>
      <c r="AI121" s="89"/>
      <c r="AJ121" s="89"/>
      <c r="AK121" s="89"/>
      <c r="AL121" s="89"/>
      <c r="AM121" s="89"/>
      <c r="AN121" s="89"/>
      <c r="AO121" s="89"/>
      <c r="AP121" s="89"/>
      <c r="AQ121" s="89"/>
      <c r="AR121" s="89"/>
      <c r="AS121" s="89"/>
      <c r="AT121" s="89"/>
      <c r="AU121" s="89"/>
      <c r="AV121" s="89"/>
      <c r="AW121" s="89"/>
      <c r="AX121" s="89"/>
      <c r="AY121" s="89"/>
      <c r="AZ121" s="89"/>
      <c r="BA121" s="89"/>
      <c r="BB121" s="89"/>
      <c r="BC121" s="89"/>
      <c r="BD121" s="89"/>
    </row>
    <row r="122" spans="1:56" s="87" customFormat="1" x14ac:dyDescent="0.25">
      <c r="A122" s="88"/>
      <c r="B122" s="89"/>
      <c r="C122" s="89"/>
      <c r="D122" s="89"/>
      <c r="E122" s="89"/>
      <c r="F122" s="89"/>
      <c r="G122" s="89"/>
      <c r="H122" s="89"/>
      <c r="I122" s="89"/>
      <c r="J122" s="89"/>
      <c r="K122" s="89"/>
      <c r="L122" s="89"/>
      <c r="M122" s="89"/>
      <c r="N122" s="89"/>
      <c r="O122" s="89"/>
      <c r="P122" s="89"/>
      <c r="Q122" s="89"/>
      <c r="R122" s="89"/>
      <c r="S122" s="89"/>
      <c r="T122" s="89"/>
      <c r="U122" s="89"/>
      <c r="V122" s="89"/>
      <c r="W122" s="89"/>
      <c r="X122" s="89"/>
      <c r="Y122" s="89"/>
      <c r="Z122" s="89"/>
      <c r="AA122" s="89"/>
      <c r="AB122" s="89"/>
      <c r="AC122" s="89"/>
      <c r="AD122" s="89"/>
      <c r="AE122" s="89"/>
      <c r="AF122" s="89"/>
      <c r="AG122" s="89"/>
      <c r="AH122" s="89"/>
      <c r="AI122" s="89"/>
      <c r="AJ122" s="89"/>
      <c r="AK122" s="89"/>
      <c r="AL122" s="89"/>
      <c r="AM122" s="89"/>
      <c r="AN122" s="89"/>
      <c r="AO122" s="89"/>
      <c r="AP122" s="89"/>
      <c r="AQ122" s="89"/>
      <c r="AR122" s="89"/>
      <c r="AS122" s="89"/>
      <c r="AT122" s="89"/>
      <c r="AU122" s="89"/>
      <c r="AV122" s="89"/>
      <c r="AW122" s="89"/>
      <c r="AX122" s="89"/>
      <c r="AY122" s="89"/>
      <c r="AZ122" s="89"/>
      <c r="BA122" s="89"/>
      <c r="BB122" s="89"/>
      <c r="BC122" s="89"/>
      <c r="BD122" s="89"/>
    </row>
    <row r="123" spans="1:56" s="87" customFormat="1" x14ac:dyDescent="0.25">
      <c r="A123" s="88"/>
      <c r="B123" s="89"/>
      <c r="C123" s="89"/>
      <c r="D123" s="89"/>
      <c r="E123" s="89"/>
      <c r="F123" s="89"/>
      <c r="G123" s="89"/>
      <c r="H123" s="89"/>
      <c r="I123" s="89"/>
      <c r="J123" s="89"/>
      <c r="K123" s="89"/>
      <c r="L123" s="89"/>
      <c r="M123" s="89"/>
      <c r="N123" s="89"/>
      <c r="O123" s="89"/>
      <c r="P123" s="89"/>
      <c r="Q123" s="89"/>
      <c r="R123" s="89"/>
      <c r="S123" s="89"/>
      <c r="T123" s="89"/>
      <c r="U123" s="89"/>
      <c r="V123" s="89"/>
      <c r="W123" s="89"/>
      <c r="X123" s="89"/>
      <c r="Y123" s="89"/>
      <c r="Z123" s="89"/>
      <c r="AA123" s="89"/>
      <c r="AB123" s="89"/>
      <c r="AC123" s="89"/>
      <c r="AD123" s="89"/>
      <c r="AE123" s="89"/>
      <c r="AF123" s="89"/>
      <c r="AG123" s="89"/>
      <c r="AH123" s="89"/>
      <c r="AI123" s="89"/>
      <c r="AJ123" s="89"/>
      <c r="AK123" s="89"/>
      <c r="AL123" s="89"/>
      <c r="AM123" s="89"/>
      <c r="AN123" s="89"/>
      <c r="AO123" s="89"/>
      <c r="AP123" s="89"/>
      <c r="AQ123" s="89"/>
      <c r="AR123" s="89"/>
      <c r="AS123" s="89"/>
      <c r="AT123" s="89"/>
      <c r="AU123" s="89"/>
      <c r="AV123" s="89"/>
      <c r="AW123" s="89"/>
      <c r="AX123" s="89"/>
      <c r="AY123" s="89"/>
      <c r="AZ123" s="89"/>
      <c r="BA123" s="89"/>
      <c r="BB123" s="89"/>
      <c r="BC123" s="89"/>
      <c r="BD123" s="89"/>
    </row>
    <row r="124" spans="1:56" s="87" customFormat="1" x14ac:dyDescent="0.25">
      <c r="A124" s="88"/>
      <c r="B124" s="89"/>
      <c r="C124" s="89"/>
      <c r="D124" s="89"/>
      <c r="E124" s="89"/>
      <c r="F124" s="89"/>
      <c r="G124" s="89"/>
      <c r="H124" s="89"/>
      <c r="I124" s="89"/>
      <c r="J124" s="89"/>
      <c r="K124" s="89"/>
      <c r="L124" s="89"/>
      <c r="M124" s="89"/>
      <c r="N124" s="89"/>
      <c r="O124" s="89"/>
      <c r="P124" s="89"/>
      <c r="Q124" s="89"/>
      <c r="R124" s="89"/>
      <c r="S124" s="89"/>
      <c r="T124" s="89"/>
      <c r="U124" s="89"/>
      <c r="V124" s="89"/>
      <c r="W124" s="89"/>
      <c r="X124" s="89"/>
      <c r="Y124" s="89"/>
      <c r="Z124" s="89"/>
      <c r="AA124" s="89"/>
      <c r="AB124" s="89"/>
      <c r="AC124" s="89"/>
      <c r="AD124" s="89"/>
      <c r="AE124" s="89"/>
      <c r="AF124" s="89"/>
      <c r="AG124" s="89"/>
      <c r="AH124" s="89"/>
      <c r="AI124" s="89"/>
      <c r="AJ124" s="89"/>
      <c r="AK124" s="89"/>
      <c r="AL124" s="89"/>
      <c r="AM124" s="89"/>
      <c r="AN124" s="89"/>
      <c r="AO124" s="89"/>
      <c r="AP124" s="89"/>
      <c r="AQ124" s="89"/>
      <c r="AR124" s="89"/>
      <c r="AS124" s="89"/>
      <c r="AT124" s="89"/>
      <c r="AU124" s="89"/>
      <c r="AV124" s="89"/>
      <c r="AW124" s="89"/>
      <c r="AX124" s="89"/>
      <c r="AY124" s="89"/>
      <c r="AZ124" s="89"/>
      <c r="BA124" s="89"/>
      <c r="BB124" s="89"/>
      <c r="BC124" s="89"/>
      <c r="BD124" s="89"/>
    </row>
    <row r="125" spans="1:56" s="87" customFormat="1" x14ac:dyDescent="0.25">
      <c r="A125" s="88"/>
      <c r="B125" s="89"/>
      <c r="C125" s="89"/>
      <c r="D125" s="89"/>
      <c r="E125" s="89"/>
      <c r="F125" s="89"/>
      <c r="G125" s="89"/>
      <c r="H125" s="89"/>
      <c r="I125" s="89"/>
      <c r="J125" s="89"/>
      <c r="K125" s="89"/>
      <c r="L125" s="89"/>
      <c r="M125" s="89"/>
      <c r="N125" s="89"/>
      <c r="O125" s="89"/>
      <c r="P125" s="89"/>
      <c r="Q125" s="89"/>
      <c r="R125" s="89"/>
      <c r="S125" s="89"/>
      <c r="T125" s="89"/>
      <c r="U125" s="89"/>
      <c r="V125" s="89"/>
      <c r="W125" s="89"/>
      <c r="X125" s="89"/>
      <c r="Y125" s="89"/>
      <c r="Z125" s="89"/>
      <c r="AA125" s="89"/>
      <c r="AB125" s="89"/>
      <c r="AC125" s="89"/>
      <c r="AD125" s="89"/>
      <c r="AE125" s="89"/>
      <c r="AF125" s="89"/>
      <c r="AG125" s="89"/>
      <c r="AH125" s="89"/>
      <c r="AI125" s="89"/>
      <c r="AJ125" s="89"/>
      <c r="AK125" s="89"/>
      <c r="AL125" s="89"/>
      <c r="AM125" s="89"/>
      <c r="AN125" s="89"/>
      <c r="AO125" s="89"/>
      <c r="AP125" s="89"/>
      <c r="AQ125" s="89"/>
      <c r="AR125" s="89"/>
      <c r="AS125" s="89"/>
      <c r="AT125" s="89"/>
      <c r="AU125" s="89"/>
      <c r="AV125" s="89"/>
      <c r="AW125" s="89"/>
      <c r="AX125" s="89"/>
      <c r="AY125" s="89"/>
      <c r="AZ125" s="89"/>
      <c r="BA125" s="89"/>
      <c r="BB125" s="89"/>
      <c r="BC125" s="89"/>
      <c r="BD125" s="89"/>
    </row>
    <row r="126" spans="1:56" x14ac:dyDescent="0.25">
      <c r="B126" s="7">
        <v>1</v>
      </c>
      <c r="C126" s="7">
        <v>2</v>
      </c>
      <c r="D126" s="7">
        <v>3</v>
      </c>
      <c r="E126" s="7">
        <v>4</v>
      </c>
      <c r="F126" s="7">
        <v>5</v>
      </c>
      <c r="G126" s="7">
        <v>6</v>
      </c>
      <c r="H126" s="7">
        <v>7</v>
      </c>
      <c r="I126" s="7">
        <v>8</v>
      </c>
      <c r="J126" s="7">
        <v>9</v>
      </c>
      <c r="K126" s="7">
        <v>10</v>
      </c>
      <c r="L126" s="7">
        <v>11</v>
      </c>
      <c r="M126" s="7">
        <v>12</v>
      </c>
      <c r="N126" s="7">
        <v>13</v>
      </c>
      <c r="O126" s="7">
        <v>14</v>
      </c>
      <c r="P126" s="7">
        <v>15</v>
      </c>
      <c r="Q126" s="7">
        <v>16</v>
      </c>
      <c r="R126" s="7">
        <v>17</v>
      </c>
      <c r="S126" s="7">
        <v>18</v>
      </c>
      <c r="T126" s="7">
        <v>19</v>
      </c>
      <c r="U126" s="7">
        <v>20</v>
      </c>
      <c r="V126" s="7">
        <v>21</v>
      </c>
      <c r="W126" s="7">
        <v>22</v>
      </c>
      <c r="X126" s="7">
        <v>23</v>
      </c>
      <c r="Y126" s="7">
        <v>24</v>
      </c>
      <c r="Z126" s="7">
        <v>25</v>
      </c>
      <c r="AA126" s="7">
        <v>26</v>
      </c>
      <c r="AB126" s="7">
        <v>27</v>
      </c>
      <c r="AC126" s="7">
        <v>28</v>
      </c>
      <c r="AD126" s="7">
        <v>29</v>
      </c>
      <c r="AE126" s="7">
        <v>30</v>
      </c>
      <c r="AF126" s="7">
        <v>31</v>
      </c>
      <c r="AG126" s="7">
        <v>32</v>
      </c>
      <c r="AH126" s="7">
        <v>33</v>
      </c>
      <c r="AI126" s="7">
        <v>34</v>
      </c>
      <c r="AJ126" s="7">
        <v>35</v>
      </c>
      <c r="AK126" s="7">
        <v>36</v>
      </c>
      <c r="AL126" s="7">
        <v>37</v>
      </c>
      <c r="AM126" s="7">
        <v>38</v>
      </c>
      <c r="AN126" s="7">
        <v>39</v>
      </c>
      <c r="AO126" s="7">
        <v>40</v>
      </c>
      <c r="AP126" s="7">
        <v>41</v>
      </c>
      <c r="AQ126" s="7">
        <v>42</v>
      </c>
      <c r="AR126" s="7">
        <v>43</v>
      </c>
      <c r="AS126" s="7">
        <v>44</v>
      </c>
      <c r="AT126" s="7">
        <v>45</v>
      </c>
      <c r="AU126" s="7">
        <v>46</v>
      </c>
      <c r="AV126" s="7">
        <v>47</v>
      </c>
      <c r="AW126" s="7">
        <v>48</v>
      </c>
      <c r="AX126" s="7">
        <v>49</v>
      </c>
      <c r="AY126" s="7">
        <v>50</v>
      </c>
      <c r="AZ126" s="7">
        <v>51</v>
      </c>
      <c r="BA126" s="7">
        <v>52</v>
      </c>
      <c r="BB126" s="7">
        <v>53</v>
      </c>
      <c r="BC126" s="7">
        <v>54</v>
      </c>
      <c r="BD126" s="7">
        <v>55</v>
      </c>
    </row>
    <row r="127" spans="1:56" s="87" customFormat="1" ht="15.75" x14ac:dyDescent="0.25">
      <c r="A127" s="57" t="s">
        <v>5</v>
      </c>
      <c r="B127" s="107" t="str">
        <f t="shared" ref="B127:AG127" si="7">IF(B7&lt;&gt;"",B7,"")</f>
        <v/>
      </c>
      <c r="C127" s="107" t="str">
        <f t="shared" si="7"/>
        <v/>
      </c>
      <c r="D127" s="107" t="str">
        <f t="shared" si="7"/>
        <v/>
      </c>
      <c r="E127" s="107" t="str">
        <f t="shared" si="7"/>
        <v/>
      </c>
      <c r="F127" s="107" t="str">
        <f t="shared" si="7"/>
        <v/>
      </c>
      <c r="G127" s="107" t="str">
        <f t="shared" si="7"/>
        <v/>
      </c>
      <c r="H127" s="107" t="str">
        <f t="shared" si="7"/>
        <v/>
      </c>
      <c r="I127" s="107" t="str">
        <f t="shared" si="7"/>
        <v/>
      </c>
      <c r="J127" s="107" t="str">
        <f t="shared" si="7"/>
        <v/>
      </c>
      <c r="K127" s="107" t="str">
        <f t="shared" si="7"/>
        <v/>
      </c>
      <c r="L127" s="107" t="str">
        <f t="shared" si="7"/>
        <v/>
      </c>
      <c r="M127" s="107" t="str">
        <f t="shared" si="7"/>
        <v/>
      </c>
      <c r="N127" s="107" t="str">
        <f t="shared" si="7"/>
        <v/>
      </c>
      <c r="O127" s="107" t="str">
        <f t="shared" si="7"/>
        <v/>
      </c>
      <c r="P127" s="107" t="str">
        <f t="shared" si="7"/>
        <v/>
      </c>
      <c r="Q127" s="107" t="str">
        <f t="shared" si="7"/>
        <v/>
      </c>
      <c r="R127" s="107" t="str">
        <f t="shared" si="7"/>
        <v/>
      </c>
      <c r="S127" s="107" t="str">
        <f t="shared" si="7"/>
        <v/>
      </c>
      <c r="T127" s="107" t="str">
        <f t="shared" si="7"/>
        <v/>
      </c>
      <c r="U127" s="107" t="str">
        <f t="shared" si="7"/>
        <v/>
      </c>
      <c r="V127" s="107" t="str">
        <f t="shared" si="7"/>
        <v/>
      </c>
      <c r="W127" s="107" t="str">
        <f t="shared" si="7"/>
        <v/>
      </c>
      <c r="X127" s="107" t="str">
        <f t="shared" si="7"/>
        <v/>
      </c>
      <c r="Y127" s="107" t="str">
        <f t="shared" si="7"/>
        <v/>
      </c>
      <c r="Z127" s="107" t="str">
        <f t="shared" si="7"/>
        <v/>
      </c>
      <c r="AA127" s="107" t="str">
        <f t="shared" si="7"/>
        <v/>
      </c>
      <c r="AB127" s="107" t="str">
        <f t="shared" si="7"/>
        <v/>
      </c>
      <c r="AC127" s="107" t="str">
        <f t="shared" si="7"/>
        <v/>
      </c>
      <c r="AD127" s="107" t="str">
        <f t="shared" si="7"/>
        <v/>
      </c>
      <c r="AE127" s="107" t="str">
        <f t="shared" si="7"/>
        <v/>
      </c>
      <c r="AF127" s="107" t="str">
        <f t="shared" si="7"/>
        <v/>
      </c>
      <c r="AG127" s="107" t="str">
        <f t="shared" si="7"/>
        <v/>
      </c>
      <c r="AH127" s="107" t="str">
        <f t="shared" ref="AH127:BD127" si="8">IF(AH7&lt;&gt;"",AH7,"")</f>
        <v/>
      </c>
      <c r="AI127" s="107" t="str">
        <f t="shared" si="8"/>
        <v/>
      </c>
      <c r="AJ127" s="107" t="str">
        <f t="shared" si="8"/>
        <v/>
      </c>
      <c r="AK127" s="107" t="str">
        <f t="shared" si="8"/>
        <v/>
      </c>
      <c r="AL127" s="107" t="str">
        <f t="shared" si="8"/>
        <v/>
      </c>
      <c r="AM127" s="107" t="str">
        <f t="shared" si="8"/>
        <v/>
      </c>
      <c r="AN127" s="107" t="str">
        <f t="shared" si="8"/>
        <v/>
      </c>
      <c r="AO127" s="107" t="str">
        <f t="shared" si="8"/>
        <v/>
      </c>
      <c r="AP127" s="107" t="str">
        <f t="shared" si="8"/>
        <v/>
      </c>
      <c r="AQ127" s="107" t="str">
        <f t="shared" si="8"/>
        <v/>
      </c>
      <c r="AR127" s="107" t="str">
        <f t="shared" si="8"/>
        <v/>
      </c>
      <c r="AS127" s="107" t="str">
        <f t="shared" si="8"/>
        <v/>
      </c>
      <c r="AT127" s="107" t="str">
        <f t="shared" si="8"/>
        <v/>
      </c>
      <c r="AU127" s="107" t="str">
        <f t="shared" si="8"/>
        <v/>
      </c>
      <c r="AV127" s="107" t="str">
        <f t="shared" si="8"/>
        <v/>
      </c>
      <c r="AW127" s="107" t="str">
        <f t="shared" si="8"/>
        <v/>
      </c>
      <c r="AX127" s="107" t="str">
        <f t="shared" si="8"/>
        <v/>
      </c>
      <c r="AY127" s="107" t="str">
        <f t="shared" si="8"/>
        <v/>
      </c>
      <c r="AZ127" s="107" t="str">
        <f t="shared" si="8"/>
        <v/>
      </c>
      <c r="BA127" s="107" t="str">
        <f t="shared" si="8"/>
        <v/>
      </c>
      <c r="BB127" s="107" t="str">
        <f t="shared" si="8"/>
        <v/>
      </c>
      <c r="BC127" s="107" t="str">
        <f t="shared" si="8"/>
        <v/>
      </c>
      <c r="BD127" s="107" t="str">
        <f t="shared" si="8"/>
        <v/>
      </c>
    </row>
    <row r="128" spans="1:56" s="87" customFormat="1" ht="15.75" x14ac:dyDescent="0.25">
      <c r="A128" s="57" t="s">
        <v>0</v>
      </c>
      <c r="B128" s="90" t="str">
        <f t="shared" ref="B128:AG128" si="9">IF(B8&lt;&gt;"",B8,"")</f>
        <v/>
      </c>
      <c r="C128" s="90" t="str">
        <f t="shared" si="9"/>
        <v/>
      </c>
      <c r="D128" s="90" t="str">
        <f t="shared" si="9"/>
        <v/>
      </c>
      <c r="E128" s="90" t="str">
        <f t="shared" si="9"/>
        <v/>
      </c>
      <c r="F128" s="90" t="str">
        <f t="shared" si="9"/>
        <v/>
      </c>
      <c r="G128" s="90" t="str">
        <f t="shared" si="9"/>
        <v/>
      </c>
      <c r="H128" s="90" t="str">
        <f t="shared" si="9"/>
        <v/>
      </c>
      <c r="I128" s="90" t="str">
        <f t="shared" si="9"/>
        <v/>
      </c>
      <c r="J128" s="90" t="str">
        <f t="shared" si="9"/>
        <v/>
      </c>
      <c r="K128" s="90" t="str">
        <f t="shared" si="9"/>
        <v/>
      </c>
      <c r="L128" s="90" t="str">
        <f t="shared" si="9"/>
        <v/>
      </c>
      <c r="M128" s="90" t="str">
        <f t="shared" si="9"/>
        <v/>
      </c>
      <c r="N128" s="90" t="str">
        <f t="shared" si="9"/>
        <v/>
      </c>
      <c r="O128" s="90" t="str">
        <f t="shared" si="9"/>
        <v/>
      </c>
      <c r="P128" s="90" t="str">
        <f t="shared" si="9"/>
        <v/>
      </c>
      <c r="Q128" s="90" t="str">
        <f t="shared" si="9"/>
        <v/>
      </c>
      <c r="R128" s="90" t="str">
        <f t="shared" si="9"/>
        <v/>
      </c>
      <c r="S128" s="90" t="str">
        <f t="shared" si="9"/>
        <v/>
      </c>
      <c r="T128" s="90" t="str">
        <f t="shared" si="9"/>
        <v/>
      </c>
      <c r="U128" s="90" t="str">
        <f t="shared" si="9"/>
        <v/>
      </c>
      <c r="V128" s="90" t="str">
        <f t="shared" si="9"/>
        <v/>
      </c>
      <c r="W128" s="90" t="str">
        <f t="shared" si="9"/>
        <v/>
      </c>
      <c r="X128" s="90" t="str">
        <f t="shared" si="9"/>
        <v/>
      </c>
      <c r="Y128" s="90" t="str">
        <f t="shared" si="9"/>
        <v/>
      </c>
      <c r="Z128" s="90" t="str">
        <f t="shared" si="9"/>
        <v/>
      </c>
      <c r="AA128" s="90" t="str">
        <f t="shared" si="9"/>
        <v/>
      </c>
      <c r="AB128" s="90" t="str">
        <f t="shared" si="9"/>
        <v/>
      </c>
      <c r="AC128" s="90" t="str">
        <f t="shared" si="9"/>
        <v/>
      </c>
      <c r="AD128" s="90" t="str">
        <f t="shared" si="9"/>
        <v/>
      </c>
      <c r="AE128" s="90" t="str">
        <f t="shared" si="9"/>
        <v/>
      </c>
      <c r="AF128" s="90" t="str">
        <f t="shared" si="9"/>
        <v/>
      </c>
      <c r="AG128" s="90" t="str">
        <f t="shared" si="9"/>
        <v/>
      </c>
      <c r="AH128" s="90" t="str">
        <f t="shared" ref="AH128:BD128" si="10">IF(AH8&lt;&gt;"",AH8,"")</f>
        <v/>
      </c>
      <c r="AI128" s="90" t="str">
        <f t="shared" si="10"/>
        <v/>
      </c>
      <c r="AJ128" s="90" t="str">
        <f t="shared" si="10"/>
        <v/>
      </c>
      <c r="AK128" s="90" t="str">
        <f t="shared" si="10"/>
        <v/>
      </c>
      <c r="AL128" s="90" t="str">
        <f t="shared" si="10"/>
        <v/>
      </c>
      <c r="AM128" s="90" t="str">
        <f t="shared" si="10"/>
        <v/>
      </c>
      <c r="AN128" s="90" t="str">
        <f t="shared" si="10"/>
        <v/>
      </c>
      <c r="AO128" s="90" t="str">
        <f t="shared" si="10"/>
        <v/>
      </c>
      <c r="AP128" s="90" t="str">
        <f t="shared" si="10"/>
        <v/>
      </c>
      <c r="AQ128" s="90" t="str">
        <f t="shared" si="10"/>
        <v/>
      </c>
      <c r="AR128" s="90" t="str">
        <f t="shared" si="10"/>
        <v/>
      </c>
      <c r="AS128" s="90" t="str">
        <f t="shared" si="10"/>
        <v/>
      </c>
      <c r="AT128" s="90" t="str">
        <f t="shared" si="10"/>
        <v/>
      </c>
      <c r="AU128" s="90" t="str">
        <f t="shared" si="10"/>
        <v/>
      </c>
      <c r="AV128" s="90" t="str">
        <f t="shared" si="10"/>
        <v/>
      </c>
      <c r="AW128" s="90" t="str">
        <f t="shared" si="10"/>
        <v/>
      </c>
      <c r="AX128" s="90" t="str">
        <f t="shared" si="10"/>
        <v/>
      </c>
      <c r="AY128" s="90" t="str">
        <f t="shared" si="10"/>
        <v/>
      </c>
      <c r="AZ128" s="90" t="str">
        <f t="shared" si="10"/>
        <v/>
      </c>
      <c r="BA128" s="90" t="str">
        <f t="shared" si="10"/>
        <v/>
      </c>
      <c r="BB128" s="90" t="str">
        <f t="shared" si="10"/>
        <v/>
      </c>
      <c r="BC128" s="90" t="str">
        <f t="shared" si="10"/>
        <v/>
      </c>
      <c r="BD128" s="90" t="str">
        <f t="shared" si="10"/>
        <v/>
      </c>
    </row>
    <row r="129" spans="1:56" s="87" customFormat="1" ht="15.75" x14ac:dyDescent="0.25">
      <c r="A129" s="57" t="s">
        <v>1</v>
      </c>
      <c r="B129" s="90" t="str">
        <f t="shared" ref="B129:AG129" si="11">IF(B10&lt;&gt;"",B10,"")</f>
        <v/>
      </c>
      <c r="C129" s="90" t="str">
        <f t="shared" si="11"/>
        <v/>
      </c>
      <c r="D129" s="90" t="str">
        <f t="shared" si="11"/>
        <v/>
      </c>
      <c r="E129" s="90" t="str">
        <f t="shared" si="11"/>
        <v/>
      </c>
      <c r="F129" s="90" t="str">
        <f t="shared" si="11"/>
        <v/>
      </c>
      <c r="G129" s="90" t="str">
        <f t="shared" si="11"/>
        <v/>
      </c>
      <c r="H129" s="90" t="str">
        <f t="shared" si="11"/>
        <v/>
      </c>
      <c r="I129" s="90" t="str">
        <f t="shared" si="11"/>
        <v/>
      </c>
      <c r="J129" s="90" t="str">
        <f t="shared" si="11"/>
        <v/>
      </c>
      <c r="K129" s="90" t="str">
        <f t="shared" si="11"/>
        <v/>
      </c>
      <c r="L129" s="90" t="str">
        <f t="shared" si="11"/>
        <v/>
      </c>
      <c r="M129" s="90" t="str">
        <f t="shared" si="11"/>
        <v/>
      </c>
      <c r="N129" s="90" t="str">
        <f t="shared" si="11"/>
        <v/>
      </c>
      <c r="O129" s="90" t="str">
        <f t="shared" si="11"/>
        <v/>
      </c>
      <c r="P129" s="90" t="str">
        <f t="shared" si="11"/>
        <v/>
      </c>
      <c r="Q129" s="90" t="str">
        <f t="shared" si="11"/>
        <v/>
      </c>
      <c r="R129" s="90" t="str">
        <f t="shared" si="11"/>
        <v/>
      </c>
      <c r="S129" s="90" t="str">
        <f t="shared" si="11"/>
        <v/>
      </c>
      <c r="T129" s="90" t="str">
        <f t="shared" si="11"/>
        <v/>
      </c>
      <c r="U129" s="90" t="str">
        <f t="shared" si="11"/>
        <v/>
      </c>
      <c r="V129" s="90" t="str">
        <f t="shared" si="11"/>
        <v/>
      </c>
      <c r="W129" s="90" t="str">
        <f t="shared" si="11"/>
        <v/>
      </c>
      <c r="X129" s="90" t="str">
        <f t="shared" si="11"/>
        <v/>
      </c>
      <c r="Y129" s="90" t="str">
        <f t="shared" si="11"/>
        <v/>
      </c>
      <c r="Z129" s="90" t="str">
        <f t="shared" si="11"/>
        <v/>
      </c>
      <c r="AA129" s="90" t="str">
        <f t="shared" si="11"/>
        <v/>
      </c>
      <c r="AB129" s="90" t="str">
        <f t="shared" si="11"/>
        <v/>
      </c>
      <c r="AC129" s="90" t="str">
        <f t="shared" si="11"/>
        <v/>
      </c>
      <c r="AD129" s="90" t="str">
        <f t="shared" si="11"/>
        <v/>
      </c>
      <c r="AE129" s="90" t="str">
        <f t="shared" si="11"/>
        <v/>
      </c>
      <c r="AF129" s="90" t="str">
        <f t="shared" si="11"/>
        <v/>
      </c>
      <c r="AG129" s="90" t="str">
        <f t="shared" si="11"/>
        <v/>
      </c>
      <c r="AH129" s="90" t="str">
        <f t="shared" ref="AH129:BD129" si="12">IF(AH10&lt;&gt;"",AH10,"")</f>
        <v/>
      </c>
      <c r="AI129" s="90" t="str">
        <f t="shared" si="12"/>
        <v/>
      </c>
      <c r="AJ129" s="90" t="str">
        <f t="shared" si="12"/>
        <v/>
      </c>
      <c r="AK129" s="90" t="str">
        <f t="shared" si="12"/>
        <v/>
      </c>
      <c r="AL129" s="90" t="str">
        <f t="shared" si="12"/>
        <v/>
      </c>
      <c r="AM129" s="90" t="str">
        <f t="shared" si="12"/>
        <v/>
      </c>
      <c r="AN129" s="90" t="str">
        <f t="shared" si="12"/>
        <v/>
      </c>
      <c r="AO129" s="90" t="str">
        <f t="shared" si="12"/>
        <v/>
      </c>
      <c r="AP129" s="90" t="str">
        <f t="shared" si="12"/>
        <v/>
      </c>
      <c r="AQ129" s="90" t="str">
        <f t="shared" si="12"/>
        <v/>
      </c>
      <c r="AR129" s="90" t="str">
        <f t="shared" si="12"/>
        <v/>
      </c>
      <c r="AS129" s="90" t="str">
        <f t="shared" si="12"/>
        <v/>
      </c>
      <c r="AT129" s="90" t="str">
        <f t="shared" si="12"/>
        <v/>
      </c>
      <c r="AU129" s="90" t="str">
        <f t="shared" si="12"/>
        <v/>
      </c>
      <c r="AV129" s="90" t="str">
        <f t="shared" si="12"/>
        <v/>
      </c>
      <c r="AW129" s="90" t="str">
        <f t="shared" si="12"/>
        <v/>
      </c>
      <c r="AX129" s="90" t="str">
        <f t="shared" si="12"/>
        <v/>
      </c>
      <c r="AY129" s="90" t="str">
        <f t="shared" si="12"/>
        <v/>
      </c>
      <c r="AZ129" s="90" t="str">
        <f t="shared" si="12"/>
        <v/>
      </c>
      <c r="BA129" s="90" t="str">
        <f t="shared" si="12"/>
        <v/>
      </c>
      <c r="BB129" s="90" t="str">
        <f t="shared" si="12"/>
        <v/>
      </c>
      <c r="BC129" s="90" t="str">
        <f t="shared" si="12"/>
        <v/>
      </c>
      <c r="BD129" s="90" t="str">
        <f t="shared" si="12"/>
        <v/>
      </c>
    </row>
    <row r="130" spans="1:56" s="87" customFormat="1" x14ac:dyDescent="0.25">
      <c r="A130" s="92" t="s">
        <v>13</v>
      </c>
      <c r="B130" s="91" t="str">
        <f t="shared" ref="B130:AG130" si="13">IF(B8&lt;&gt;"",B24,"")</f>
        <v/>
      </c>
      <c r="C130" s="91" t="str">
        <f t="shared" si="13"/>
        <v/>
      </c>
      <c r="D130" s="91" t="str">
        <f t="shared" si="13"/>
        <v/>
      </c>
      <c r="E130" s="91" t="str">
        <f t="shared" si="13"/>
        <v/>
      </c>
      <c r="F130" s="91" t="str">
        <f t="shared" si="13"/>
        <v/>
      </c>
      <c r="G130" s="91" t="str">
        <f t="shared" si="13"/>
        <v/>
      </c>
      <c r="H130" s="91" t="str">
        <f t="shared" si="13"/>
        <v/>
      </c>
      <c r="I130" s="91" t="str">
        <f t="shared" si="13"/>
        <v/>
      </c>
      <c r="J130" s="91" t="str">
        <f t="shared" si="13"/>
        <v/>
      </c>
      <c r="K130" s="91" t="str">
        <f t="shared" si="13"/>
        <v/>
      </c>
      <c r="L130" s="91" t="str">
        <f t="shared" si="13"/>
        <v/>
      </c>
      <c r="M130" s="91" t="str">
        <f t="shared" si="13"/>
        <v/>
      </c>
      <c r="N130" s="91" t="str">
        <f t="shared" si="13"/>
        <v/>
      </c>
      <c r="O130" s="91" t="str">
        <f t="shared" si="13"/>
        <v/>
      </c>
      <c r="P130" s="91" t="str">
        <f t="shared" si="13"/>
        <v/>
      </c>
      <c r="Q130" s="91" t="str">
        <f t="shared" si="13"/>
        <v/>
      </c>
      <c r="R130" s="91" t="str">
        <f t="shared" si="13"/>
        <v/>
      </c>
      <c r="S130" s="91" t="str">
        <f t="shared" si="13"/>
        <v/>
      </c>
      <c r="T130" s="91" t="str">
        <f t="shared" si="13"/>
        <v/>
      </c>
      <c r="U130" s="91" t="str">
        <f t="shared" si="13"/>
        <v/>
      </c>
      <c r="V130" s="91" t="str">
        <f t="shared" si="13"/>
        <v/>
      </c>
      <c r="W130" s="91" t="str">
        <f t="shared" si="13"/>
        <v/>
      </c>
      <c r="X130" s="91" t="str">
        <f t="shared" si="13"/>
        <v/>
      </c>
      <c r="Y130" s="91" t="str">
        <f t="shared" si="13"/>
        <v/>
      </c>
      <c r="Z130" s="91" t="str">
        <f t="shared" si="13"/>
        <v/>
      </c>
      <c r="AA130" s="91" t="str">
        <f t="shared" si="13"/>
        <v/>
      </c>
      <c r="AB130" s="91" t="str">
        <f t="shared" si="13"/>
        <v/>
      </c>
      <c r="AC130" s="91" t="str">
        <f t="shared" si="13"/>
        <v/>
      </c>
      <c r="AD130" s="91" t="str">
        <f t="shared" si="13"/>
        <v/>
      </c>
      <c r="AE130" s="91" t="str">
        <f t="shared" si="13"/>
        <v/>
      </c>
      <c r="AF130" s="91" t="str">
        <f t="shared" si="13"/>
        <v/>
      </c>
      <c r="AG130" s="91" t="str">
        <f t="shared" si="13"/>
        <v/>
      </c>
      <c r="AH130" s="91" t="str">
        <f t="shared" ref="AH130:BD130" si="14">IF(AH8&lt;&gt;"",AH24,"")</f>
        <v/>
      </c>
      <c r="AI130" s="91" t="str">
        <f t="shared" si="14"/>
        <v/>
      </c>
      <c r="AJ130" s="91" t="str">
        <f t="shared" si="14"/>
        <v/>
      </c>
      <c r="AK130" s="91" t="str">
        <f t="shared" si="14"/>
        <v/>
      </c>
      <c r="AL130" s="91" t="str">
        <f t="shared" si="14"/>
        <v/>
      </c>
      <c r="AM130" s="91" t="str">
        <f t="shared" si="14"/>
        <v/>
      </c>
      <c r="AN130" s="91" t="str">
        <f t="shared" si="14"/>
        <v/>
      </c>
      <c r="AO130" s="91" t="str">
        <f t="shared" si="14"/>
        <v/>
      </c>
      <c r="AP130" s="91" t="str">
        <f t="shared" si="14"/>
        <v/>
      </c>
      <c r="AQ130" s="91" t="str">
        <f t="shared" si="14"/>
        <v/>
      </c>
      <c r="AR130" s="91" t="str">
        <f t="shared" si="14"/>
        <v/>
      </c>
      <c r="AS130" s="91" t="str">
        <f t="shared" si="14"/>
        <v/>
      </c>
      <c r="AT130" s="91" t="str">
        <f t="shared" si="14"/>
        <v/>
      </c>
      <c r="AU130" s="91" t="str">
        <f t="shared" si="14"/>
        <v/>
      </c>
      <c r="AV130" s="91" t="str">
        <f t="shared" si="14"/>
        <v/>
      </c>
      <c r="AW130" s="91" t="str">
        <f t="shared" si="14"/>
        <v/>
      </c>
      <c r="AX130" s="91" t="str">
        <f t="shared" si="14"/>
        <v/>
      </c>
      <c r="AY130" s="91" t="str">
        <f t="shared" si="14"/>
        <v/>
      </c>
      <c r="AZ130" s="91" t="str">
        <f t="shared" si="14"/>
        <v/>
      </c>
      <c r="BA130" s="91" t="str">
        <f t="shared" si="14"/>
        <v/>
      </c>
      <c r="BB130" s="91" t="str">
        <f t="shared" si="14"/>
        <v/>
      </c>
      <c r="BC130" s="91" t="str">
        <f t="shared" si="14"/>
        <v/>
      </c>
      <c r="BD130" s="91" t="str">
        <f t="shared" si="14"/>
        <v/>
      </c>
    </row>
    <row r="131" spans="1:56" s="47" customFormat="1" ht="39.950000000000003" customHeight="1" x14ac:dyDescent="0.25">
      <c r="A131" s="102" t="s">
        <v>38</v>
      </c>
      <c r="B131" s="99" t="str">
        <f t="shared" ref="B131:AG131" si="15">IF(B24&lt;80,"re-sensibiliser l'équipe", "")</f>
        <v/>
      </c>
      <c r="C131" s="99" t="str">
        <f t="shared" si="15"/>
        <v/>
      </c>
      <c r="D131" s="99" t="str">
        <f t="shared" si="15"/>
        <v/>
      </c>
      <c r="E131" s="99" t="str">
        <f t="shared" si="15"/>
        <v/>
      </c>
      <c r="F131" s="99" t="str">
        <f t="shared" si="15"/>
        <v/>
      </c>
      <c r="G131" s="99" t="str">
        <f t="shared" si="15"/>
        <v/>
      </c>
      <c r="H131" s="99" t="str">
        <f t="shared" si="15"/>
        <v/>
      </c>
      <c r="I131" s="99" t="str">
        <f t="shared" si="15"/>
        <v/>
      </c>
      <c r="J131" s="99" t="str">
        <f t="shared" si="15"/>
        <v/>
      </c>
      <c r="K131" s="99" t="str">
        <f t="shared" si="15"/>
        <v/>
      </c>
      <c r="L131" s="99" t="str">
        <f t="shared" si="15"/>
        <v/>
      </c>
      <c r="M131" s="99" t="str">
        <f t="shared" si="15"/>
        <v/>
      </c>
      <c r="N131" s="99" t="str">
        <f t="shared" si="15"/>
        <v/>
      </c>
      <c r="O131" s="99" t="str">
        <f t="shared" si="15"/>
        <v/>
      </c>
      <c r="P131" s="99" t="str">
        <f t="shared" si="15"/>
        <v/>
      </c>
      <c r="Q131" s="99" t="str">
        <f t="shared" si="15"/>
        <v/>
      </c>
      <c r="R131" s="99" t="str">
        <f t="shared" si="15"/>
        <v/>
      </c>
      <c r="S131" s="99" t="str">
        <f t="shared" si="15"/>
        <v/>
      </c>
      <c r="T131" s="99" t="str">
        <f t="shared" si="15"/>
        <v/>
      </c>
      <c r="U131" s="99" t="str">
        <f t="shared" si="15"/>
        <v/>
      </c>
      <c r="V131" s="99" t="str">
        <f t="shared" si="15"/>
        <v/>
      </c>
      <c r="W131" s="99" t="str">
        <f t="shared" si="15"/>
        <v/>
      </c>
      <c r="X131" s="99" t="str">
        <f t="shared" si="15"/>
        <v/>
      </c>
      <c r="Y131" s="99" t="str">
        <f t="shared" si="15"/>
        <v/>
      </c>
      <c r="Z131" s="99" t="str">
        <f t="shared" si="15"/>
        <v/>
      </c>
      <c r="AA131" s="99" t="str">
        <f t="shared" si="15"/>
        <v/>
      </c>
      <c r="AB131" s="99" t="str">
        <f t="shared" si="15"/>
        <v/>
      </c>
      <c r="AC131" s="99" t="str">
        <f t="shared" si="15"/>
        <v/>
      </c>
      <c r="AD131" s="99" t="str">
        <f t="shared" si="15"/>
        <v/>
      </c>
      <c r="AE131" s="99" t="str">
        <f t="shared" si="15"/>
        <v/>
      </c>
      <c r="AF131" s="99" t="str">
        <f t="shared" si="15"/>
        <v/>
      </c>
      <c r="AG131" s="99" t="str">
        <f t="shared" si="15"/>
        <v/>
      </c>
      <c r="AH131" s="99" t="str">
        <f t="shared" ref="AH131:BD131" si="16">IF(AH24&lt;80,"re-sensibiliser l'équipe", "")</f>
        <v/>
      </c>
      <c r="AI131" s="99" t="str">
        <f t="shared" si="16"/>
        <v/>
      </c>
      <c r="AJ131" s="99" t="str">
        <f t="shared" si="16"/>
        <v/>
      </c>
      <c r="AK131" s="99" t="str">
        <f t="shared" si="16"/>
        <v/>
      </c>
      <c r="AL131" s="99" t="str">
        <f t="shared" si="16"/>
        <v/>
      </c>
      <c r="AM131" s="99" t="str">
        <f t="shared" si="16"/>
        <v/>
      </c>
      <c r="AN131" s="99" t="str">
        <f t="shared" si="16"/>
        <v/>
      </c>
      <c r="AO131" s="99" t="str">
        <f t="shared" si="16"/>
        <v/>
      </c>
      <c r="AP131" s="99" t="str">
        <f t="shared" si="16"/>
        <v/>
      </c>
      <c r="AQ131" s="99" t="str">
        <f t="shared" si="16"/>
        <v/>
      </c>
      <c r="AR131" s="99" t="str">
        <f t="shared" si="16"/>
        <v/>
      </c>
      <c r="AS131" s="99" t="str">
        <f t="shared" si="16"/>
        <v/>
      </c>
      <c r="AT131" s="99" t="str">
        <f t="shared" si="16"/>
        <v/>
      </c>
      <c r="AU131" s="99" t="str">
        <f t="shared" si="16"/>
        <v/>
      </c>
      <c r="AV131" s="99" t="str">
        <f t="shared" si="16"/>
        <v/>
      </c>
      <c r="AW131" s="99" t="str">
        <f t="shared" si="16"/>
        <v/>
      </c>
      <c r="AX131" s="99" t="str">
        <f t="shared" si="16"/>
        <v/>
      </c>
      <c r="AY131" s="99" t="str">
        <f t="shared" si="16"/>
        <v/>
      </c>
      <c r="AZ131" s="99" t="str">
        <f t="shared" si="16"/>
        <v/>
      </c>
      <c r="BA131" s="99" t="str">
        <f t="shared" si="16"/>
        <v/>
      </c>
      <c r="BB131" s="99" t="str">
        <f t="shared" si="16"/>
        <v/>
      </c>
      <c r="BC131" s="99" t="str">
        <f t="shared" si="16"/>
        <v/>
      </c>
      <c r="BD131" s="99" t="str">
        <f t="shared" si="16"/>
        <v/>
      </c>
    </row>
    <row r="132" spans="1:56" ht="18.75" customHeight="1" x14ac:dyDescent="0.25">
      <c r="A132" s="103"/>
      <c r="B132" s="99" t="str">
        <f t="shared" ref="B132:AG132" si="17">IF(B24&lt;80,B8, "")</f>
        <v/>
      </c>
      <c r="C132" s="99" t="str">
        <f t="shared" si="17"/>
        <v/>
      </c>
      <c r="D132" s="99" t="str">
        <f t="shared" si="17"/>
        <v/>
      </c>
      <c r="E132" s="99" t="str">
        <f t="shared" si="17"/>
        <v/>
      </c>
      <c r="F132" s="99" t="str">
        <f t="shared" si="17"/>
        <v/>
      </c>
      <c r="G132" s="99" t="str">
        <f t="shared" si="17"/>
        <v/>
      </c>
      <c r="H132" s="99" t="str">
        <f t="shared" si="17"/>
        <v/>
      </c>
      <c r="I132" s="99" t="str">
        <f t="shared" si="17"/>
        <v/>
      </c>
      <c r="J132" s="99" t="str">
        <f t="shared" si="17"/>
        <v/>
      </c>
      <c r="K132" s="99" t="str">
        <f t="shared" si="17"/>
        <v/>
      </c>
      <c r="L132" s="99" t="str">
        <f t="shared" si="17"/>
        <v/>
      </c>
      <c r="M132" s="99" t="str">
        <f t="shared" si="17"/>
        <v/>
      </c>
      <c r="N132" s="99" t="str">
        <f t="shared" si="17"/>
        <v/>
      </c>
      <c r="O132" s="99" t="str">
        <f t="shared" si="17"/>
        <v/>
      </c>
      <c r="P132" s="99" t="str">
        <f t="shared" si="17"/>
        <v/>
      </c>
      <c r="Q132" s="99" t="str">
        <f t="shared" si="17"/>
        <v/>
      </c>
      <c r="R132" s="99" t="str">
        <f t="shared" si="17"/>
        <v/>
      </c>
      <c r="S132" s="99" t="str">
        <f t="shared" si="17"/>
        <v/>
      </c>
      <c r="T132" s="99" t="str">
        <f t="shared" si="17"/>
        <v/>
      </c>
      <c r="U132" s="99" t="str">
        <f t="shared" si="17"/>
        <v/>
      </c>
      <c r="V132" s="99" t="str">
        <f t="shared" si="17"/>
        <v/>
      </c>
      <c r="W132" s="99" t="str">
        <f t="shared" si="17"/>
        <v/>
      </c>
      <c r="X132" s="99" t="str">
        <f t="shared" si="17"/>
        <v/>
      </c>
      <c r="Y132" s="99" t="str">
        <f t="shared" si="17"/>
        <v/>
      </c>
      <c r="Z132" s="99" t="str">
        <f t="shared" si="17"/>
        <v/>
      </c>
      <c r="AA132" s="99" t="str">
        <f t="shared" si="17"/>
        <v/>
      </c>
      <c r="AB132" s="99" t="str">
        <f t="shared" si="17"/>
        <v/>
      </c>
      <c r="AC132" s="99" t="str">
        <f t="shared" si="17"/>
        <v/>
      </c>
      <c r="AD132" s="99" t="str">
        <f t="shared" si="17"/>
        <v/>
      </c>
      <c r="AE132" s="99" t="str">
        <f t="shared" si="17"/>
        <v/>
      </c>
      <c r="AF132" s="99" t="str">
        <f t="shared" si="17"/>
        <v/>
      </c>
      <c r="AG132" s="99" t="str">
        <f t="shared" si="17"/>
        <v/>
      </c>
      <c r="AH132" s="99" t="str">
        <f t="shared" ref="AH132:BD132" si="18">IF(AH24&lt;80,AH8, "")</f>
        <v/>
      </c>
      <c r="AI132" s="99" t="str">
        <f t="shared" si="18"/>
        <v/>
      </c>
      <c r="AJ132" s="99" t="str">
        <f t="shared" si="18"/>
        <v/>
      </c>
      <c r="AK132" s="99" t="str">
        <f t="shared" si="18"/>
        <v/>
      </c>
      <c r="AL132" s="99" t="str">
        <f t="shared" si="18"/>
        <v/>
      </c>
      <c r="AM132" s="99" t="str">
        <f t="shared" si="18"/>
        <v/>
      </c>
      <c r="AN132" s="99" t="str">
        <f t="shared" si="18"/>
        <v/>
      </c>
      <c r="AO132" s="99" t="str">
        <f t="shared" si="18"/>
        <v/>
      </c>
      <c r="AP132" s="99" t="str">
        <f t="shared" si="18"/>
        <v/>
      </c>
      <c r="AQ132" s="99" t="str">
        <f t="shared" si="18"/>
        <v/>
      </c>
      <c r="AR132" s="99" t="str">
        <f t="shared" si="18"/>
        <v/>
      </c>
      <c r="AS132" s="99" t="str">
        <f t="shared" si="18"/>
        <v/>
      </c>
      <c r="AT132" s="99" t="str">
        <f t="shared" si="18"/>
        <v/>
      </c>
      <c r="AU132" s="99" t="str">
        <f t="shared" si="18"/>
        <v/>
      </c>
      <c r="AV132" s="99" t="str">
        <f t="shared" si="18"/>
        <v/>
      </c>
      <c r="AW132" s="99" t="str">
        <f t="shared" si="18"/>
        <v/>
      </c>
      <c r="AX132" s="99" t="str">
        <f t="shared" si="18"/>
        <v/>
      </c>
      <c r="AY132" s="99" t="str">
        <f t="shared" si="18"/>
        <v/>
      </c>
      <c r="AZ132" s="99" t="str">
        <f t="shared" si="18"/>
        <v/>
      </c>
      <c r="BA132" s="99" t="str">
        <f t="shared" si="18"/>
        <v/>
      </c>
      <c r="BB132" s="99" t="str">
        <f t="shared" si="18"/>
        <v/>
      </c>
      <c r="BC132" s="99" t="str">
        <f t="shared" si="18"/>
        <v/>
      </c>
      <c r="BD132" s="99" t="str">
        <f t="shared" si="18"/>
        <v/>
      </c>
    </row>
    <row r="133" spans="1:56" ht="23.25" customHeight="1" x14ac:dyDescent="0.25">
      <c r="A133" s="103"/>
      <c r="B133" s="99" t="str">
        <f t="shared" ref="B133:AG133" si="19">IF(B24&lt;80," aux PCC", "")</f>
        <v/>
      </c>
      <c r="C133" s="99" t="str">
        <f t="shared" si="19"/>
        <v/>
      </c>
      <c r="D133" s="99" t="str">
        <f t="shared" si="19"/>
        <v/>
      </c>
      <c r="E133" s="99" t="str">
        <f t="shared" si="19"/>
        <v/>
      </c>
      <c r="F133" s="99" t="str">
        <f t="shared" si="19"/>
        <v/>
      </c>
      <c r="G133" s="99" t="str">
        <f t="shared" si="19"/>
        <v/>
      </c>
      <c r="H133" s="99" t="str">
        <f t="shared" si="19"/>
        <v/>
      </c>
      <c r="I133" s="99" t="str">
        <f t="shared" si="19"/>
        <v/>
      </c>
      <c r="J133" s="99" t="str">
        <f t="shared" si="19"/>
        <v/>
      </c>
      <c r="K133" s="99" t="str">
        <f t="shared" si="19"/>
        <v/>
      </c>
      <c r="L133" s="99" t="str">
        <f t="shared" si="19"/>
        <v/>
      </c>
      <c r="M133" s="99" t="str">
        <f t="shared" si="19"/>
        <v/>
      </c>
      <c r="N133" s="99" t="str">
        <f t="shared" si="19"/>
        <v/>
      </c>
      <c r="O133" s="99" t="str">
        <f t="shared" si="19"/>
        <v/>
      </c>
      <c r="P133" s="99" t="str">
        <f t="shared" si="19"/>
        <v/>
      </c>
      <c r="Q133" s="99" t="str">
        <f t="shared" si="19"/>
        <v/>
      </c>
      <c r="R133" s="99" t="str">
        <f t="shared" si="19"/>
        <v/>
      </c>
      <c r="S133" s="99" t="str">
        <f t="shared" si="19"/>
        <v/>
      </c>
      <c r="T133" s="99" t="str">
        <f t="shared" si="19"/>
        <v/>
      </c>
      <c r="U133" s="99" t="str">
        <f t="shared" si="19"/>
        <v/>
      </c>
      <c r="V133" s="99" t="str">
        <f t="shared" si="19"/>
        <v/>
      </c>
      <c r="W133" s="99" t="str">
        <f t="shared" si="19"/>
        <v/>
      </c>
      <c r="X133" s="99" t="str">
        <f t="shared" si="19"/>
        <v/>
      </c>
      <c r="Y133" s="99" t="str">
        <f t="shared" si="19"/>
        <v/>
      </c>
      <c r="Z133" s="99" t="str">
        <f t="shared" si="19"/>
        <v/>
      </c>
      <c r="AA133" s="99" t="str">
        <f t="shared" si="19"/>
        <v/>
      </c>
      <c r="AB133" s="99" t="str">
        <f t="shared" si="19"/>
        <v/>
      </c>
      <c r="AC133" s="99" t="str">
        <f t="shared" si="19"/>
        <v/>
      </c>
      <c r="AD133" s="99" t="str">
        <f t="shared" si="19"/>
        <v/>
      </c>
      <c r="AE133" s="99" t="str">
        <f t="shared" si="19"/>
        <v/>
      </c>
      <c r="AF133" s="99" t="str">
        <f t="shared" si="19"/>
        <v/>
      </c>
      <c r="AG133" s="99" t="str">
        <f t="shared" si="19"/>
        <v/>
      </c>
      <c r="AH133" s="99" t="str">
        <f t="shared" ref="AH133:BD133" si="20">IF(AH24&lt;80," aux PCC", "")</f>
        <v/>
      </c>
      <c r="AI133" s="99" t="str">
        <f t="shared" si="20"/>
        <v/>
      </c>
      <c r="AJ133" s="99" t="str">
        <f t="shared" si="20"/>
        <v/>
      </c>
      <c r="AK133" s="99" t="str">
        <f t="shared" si="20"/>
        <v/>
      </c>
      <c r="AL133" s="99" t="str">
        <f t="shared" si="20"/>
        <v/>
      </c>
      <c r="AM133" s="99" t="str">
        <f t="shared" si="20"/>
        <v/>
      </c>
      <c r="AN133" s="99" t="str">
        <f t="shared" si="20"/>
        <v/>
      </c>
      <c r="AO133" s="99" t="str">
        <f t="shared" si="20"/>
        <v/>
      </c>
      <c r="AP133" s="99" t="str">
        <f t="shared" si="20"/>
        <v/>
      </c>
      <c r="AQ133" s="99" t="str">
        <f t="shared" si="20"/>
        <v/>
      </c>
      <c r="AR133" s="99" t="str">
        <f t="shared" si="20"/>
        <v/>
      </c>
      <c r="AS133" s="99" t="str">
        <f t="shared" si="20"/>
        <v/>
      </c>
      <c r="AT133" s="99" t="str">
        <f t="shared" si="20"/>
        <v/>
      </c>
      <c r="AU133" s="99" t="str">
        <f t="shared" si="20"/>
        <v/>
      </c>
      <c r="AV133" s="99" t="str">
        <f t="shared" si="20"/>
        <v/>
      </c>
      <c r="AW133" s="99" t="str">
        <f t="shared" si="20"/>
        <v/>
      </c>
      <c r="AX133" s="99" t="str">
        <f t="shared" si="20"/>
        <v/>
      </c>
      <c r="AY133" s="99" t="str">
        <f t="shared" si="20"/>
        <v/>
      </c>
      <c r="AZ133" s="99" t="str">
        <f t="shared" si="20"/>
        <v/>
      </c>
      <c r="BA133" s="99" t="str">
        <f t="shared" si="20"/>
        <v/>
      </c>
      <c r="BB133" s="99" t="str">
        <f t="shared" si="20"/>
        <v/>
      </c>
      <c r="BC133" s="99" t="str">
        <f t="shared" si="20"/>
        <v/>
      </c>
      <c r="BD133" s="99" t="str">
        <f t="shared" si="20"/>
        <v/>
      </c>
    </row>
    <row r="134" spans="1:56" ht="82.5" customHeight="1" x14ac:dyDescent="0.25">
      <c r="A134" s="103"/>
      <c r="B134" s="100" t="str">
        <f t="shared" ref="B134:AG134" si="21">IF(AND(B17="oui")*(B236=1),"Port de gants non recommandée pour un soin sur peau saine. ","")</f>
        <v/>
      </c>
      <c r="C134" s="100" t="str">
        <f t="shared" si="21"/>
        <v/>
      </c>
      <c r="D134" s="100" t="str">
        <f t="shared" si="21"/>
        <v/>
      </c>
      <c r="E134" s="100" t="str">
        <f t="shared" si="21"/>
        <v/>
      </c>
      <c r="F134" s="100" t="str">
        <f t="shared" si="21"/>
        <v/>
      </c>
      <c r="G134" s="100" t="str">
        <f t="shared" si="21"/>
        <v/>
      </c>
      <c r="H134" s="100" t="str">
        <f t="shared" si="21"/>
        <v/>
      </c>
      <c r="I134" s="100" t="str">
        <f t="shared" si="21"/>
        <v/>
      </c>
      <c r="J134" s="100" t="str">
        <f t="shared" si="21"/>
        <v/>
      </c>
      <c r="K134" s="100" t="str">
        <f t="shared" si="21"/>
        <v/>
      </c>
      <c r="L134" s="100" t="str">
        <f t="shared" si="21"/>
        <v/>
      </c>
      <c r="M134" s="100" t="str">
        <f t="shared" si="21"/>
        <v/>
      </c>
      <c r="N134" s="100" t="str">
        <f t="shared" si="21"/>
        <v/>
      </c>
      <c r="O134" s="100" t="str">
        <f t="shared" si="21"/>
        <v/>
      </c>
      <c r="P134" s="100" t="str">
        <f t="shared" si="21"/>
        <v/>
      </c>
      <c r="Q134" s="100" t="str">
        <f t="shared" si="21"/>
        <v/>
      </c>
      <c r="R134" s="100" t="str">
        <f t="shared" si="21"/>
        <v/>
      </c>
      <c r="S134" s="100" t="str">
        <f t="shared" si="21"/>
        <v/>
      </c>
      <c r="T134" s="100" t="str">
        <f t="shared" si="21"/>
        <v/>
      </c>
      <c r="U134" s="100" t="str">
        <f t="shared" si="21"/>
        <v/>
      </c>
      <c r="V134" s="100" t="str">
        <f t="shared" si="21"/>
        <v/>
      </c>
      <c r="W134" s="100" t="str">
        <f t="shared" si="21"/>
        <v/>
      </c>
      <c r="X134" s="100" t="str">
        <f t="shared" si="21"/>
        <v/>
      </c>
      <c r="Y134" s="100" t="str">
        <f t="shared" si="21"/>
        <v/>
      </c>
      <c r="Z134" s="100" t="str">
        <f t="shared" si="21"/>
        <v/>
      </c>
      <c r="AA134" s="100" t="str">
        <f t="shared" si="21"/>
        <v/>
      </c>
      <c r="AB134" s="100" t="str">
        <f t="shared" si="21"/>
        <v/>
      </c>
      <c r="AC134" s="100" t="str">
        <f t="shared" si="21"/>
        <v/>
      </c>
      <c r="AD134" s="100" t="str">
        <f t="shared" si="21"/>
        <v/>
      </c>
      <c r="AE134" s="100" t="str">
        <f t="shared" si="21"/>
        <v/>
      </c>
      <c r="AF134" s="100" t="str">
        <f t="shared" si="21"/>
        <v/>
      </c>
      <c r="AG134" s="100" t="str">
        <f t="shared" si="21"/>
        <v/>
      </c>
      <c r="AH134" s="100" t="str">
        <f t="shared" ref="AH134:BD134" si="22">IF(AND(AH17="oui")*(AH236=1),"Port de gants non recommandée pour un soin sur peau saine. ","")</f>
        <v/>
      </c>
      <c r="AI134" s="100" t="str">
        <f t="shared" si="22"/>
        <v/>
      </c>
      <c r="AJ134" s="100" t="str">
        <f t="shared" si="22"/>
        <v/>
      </c>
      <c r="AK134" s="100" t="str">
        <f t="shared" si="22"/>
        <v/>
      </c>
      <c r="AL134" s="100" t="str">
        <f t="shared" si="22"/>
        <v/>
      </c>
      <c r="AM134" s="100" t="str">
        <f t="shared" si="22"/>
        <v/>
      </c>
      <c r="AN134" s="100" t="str">
        <f t="shared" si="22"/>
        <v/>
      </c>
      <c r="AO134" s="100" t="str">
        <f t="shared" si="22"/>
        <v/>
      </c>
      <c r="AP134" s="100" t="str">
        <f t="shared" si="22"/>
        <v/>
      </c>
      <c r="AQ134" s="100" t="str">
        <f t="shared" si="22"/>
        <v/>
      </c>
      <c r="AR134" s="100" t="str">
        <f t="shared" si="22"/>
        <v/>
      </c>
      <c r="AS134" s="100" t="str">
        <f t="shared" si="22"/>
        <v/>
      </c>
      <c r="AT134" s="100" t="str">
        <f t="shared" si="22"/>
        <v/>
      </c>
      <c r="AU134" s="100" t="str">
        <f t="shared" si="22"/>
        <v/>
      </c>
      <c r="AV134" s="100" t="str">
        <f t="shared" si="22"/>
        <v/>
      </c>
      <c r="AW134" s="100" t="str">
        <f t="shared" si="22"/>
        <v/>
      </c>
      <c r="AX134" s="100" t="str">
        <f t="shared" si="22"/>
        <v/>
      </c>
      <c r="AY134" s="100" t="str">
        <f t="shared" si="22"/>
        <v/>
      </c>
      <c r="AZ134" s="100" t="str">
        <f t="shared" si="22"/>
        <v/>
      </c>
      <c r="BA134" s="100" t="str">
        <f t="shared" si="22"/>
        <v/>
      </c>
      <c r="BB134" s="100" t="str">
        <f t="shared" si="22"/>
        <v/>
      </c>
      <c r="BC134" s="100" t="str">
        <f t="shared" si="22"/>
        <v/>
      </c>
      <c r="BD134" s="100" t="str">
        <f t="shared" si="22"/>
        <v/>
      </c>
    </row>
    <row r="135" spans="1:56" ht="52.5" customHeight="1" x14ac:dyDescent="0.25">
      <c r="A135" s="103"/>
      <c r="B135" s="100" t="str">
        <f t="shared" ref="B135:AG135" si="23">IF(AND(B17="oui")*(B236=1),"Privilégier la friction hyfroalcoolique. ","")</f>
        <v/>
      </c>
      <c r="C135" s="100" t="str">
        <f t="shared" si="23"/>
        <v/>
      </c>
      <c r="D135" s="100" t="str">
        <f t="shared" si="23"/>
        <v/>
      </c>
      <c r="E135" s="100" t="str">
        <f t="shared" si="23"/>
        <v/>
      </c>
      <c r="F135" s="100" t="str">
        <f t="shared" si="23"/>
        <v/>
      </c>
      <c r="G135" s="100" t="str">
        <f t="shared" si="23"/>
        <v/>
      </c>
      <c r="H135" s="100" t="str">
        <f t="shared" si="23"/>
        <v/>
      </c>
      <c r="I135" s="100" t="str">
        <f t="shared" si="23"/>
        <v/>
      </c>
      <c r="J135" s="100" t="str">
        <f t="shared" si="23"/>
        <v/>
      </c>
      <c r="K135" s="100" t="str">
        <f t="shared" si="23"/>
        <v/>
      </c>
      <c r="L135" s="100" t="str">
        <f t="shared" si="23"/>
        <v/>
      </c>
      <c r="M135" s="100" t="str">
        <f t="shared" si="23"/>
        <v/>
      </c>
      <c r="N135" s="100" t="str">
        <f t="shared" si="23"/>
        <v/>
      </c>
      <c r="O135" s="100" t="str">
        <f t="shared" si="23"/>
        <v/>
      </c>
      <c r="P135" s="100" t="str">
        <f t="shared" si="23"/>
        <v/>
      </c>
      <c r="Q135" s="100" t="str">
        <f t="shared" si="23"/>
        <v/>
      </c>
      <c r="R135" s="100" t="str">
        <f t="shared" si="23"/>
        <v/>
      </c>
      <c r="S135" s="100" t="str">
        <f t="shared" si="23"/>
        <v/>
      </c>
      <c r="T135" s="100" t="str">
        <f t="shared" si="23"/>
        <v/>
      </c>
      <c r="U135" s="100" t="str">
        <f t="shared" si="23"/>
        <v/>
      </c>
      <c r="V135" s="100" t="str">
        <f t="shared" si="23"/>
        <v/>
      </c>
      <c r="W135" s="100" t="str">
        <f t="shared" si="23"/>
        <v/>
      </c>
      <c r="X135" s="100" t="str">
        <f t="shared" si="23"/>
        <v/>
      </c>
      <c r="Y135" s="100" t="str">
        <f t="shared" si="23"/>
        <v/>
      </c>
      <c r="Z135" s="100" t="str">
        <f t="shared" si="23"/>
        <v/>
      </c>
      <c r="AA135" s="100" t="str">
        <f t="shared" si="23"/>
        <v/>
      </c>
      <c r="AB135" s="100" t="str">
        <f t="shared" si="23"/>
        <v/>
      </c>
      <c r="AC135" s="100" t="str">
        <f t="shared" si="23"/>
        <v/>
      </c>
      <c r="AD135" s="100" t="str">
        <f t="shared" si="23"/>
        <v/>
      </c>
      <c r="AE135" s="100" t="str">
        <f t="shared" si="23"/>
        <v/>
      </c>
      <c r="AF135" s="100" t="str">
        <f t="shared" si="23"/>
        <v/>
      </c>
      <c r="AG135" s="100" t="str">
        <f t="shared" si="23"/>
        <v/>
      </c>
      <c r="AH135" s="100" t="str">
        <f t="shared" ref="AH135:BD135" si="24">IF(AND(AH17="oui")*(AH236=1),"Privilégier la friction hyfroalcoolique. ","")</f>
        <v/>
      </c>
      <c r="AI135" s="100" t="str">
        <f t="shared" si="24"/>
        <v/>
      </c>
      <c r="AJ135" s="100" t="str">
        <f t="shared" si="24"/>
        <v/>
      </c>
      <c r="AK135" s="100" t="str">
        <f t="shared" si="24"/>
        <v/>
      </c>
      <c r="AL135" s="100" t="str">
        <f t="shared" si="24"/>
        <v/>
      </c>
      <c r="AM135" s="100" t="str">
        <f t="shared" si="24"/>
        <v/>
      </c>
      <c r="AN135" s="100" t="str">
        <f t="shared" si="24"/>
        <v/>
      </c>
      <c r="AO135" s="100" t="str">
        <f t="shared" si="24"/>
        <v/>
      </c>
      <c r="AP135" s="100" t="str">
        <f t="shared" si="24"/>
        <v/>
      </c>
      <c r="AQ135" s="100" t="str">
        <f t="shared" si="24"/>
        <v/>
      </c>
      <c r="AR135" s="100" t="str">
        <f t="shared" si="24"/>
        <v/>
      </c>
      <c r="AS135" s="100" t="str">
        <f t="shared" si="24"/>
        <v/>
      </c>
      <c r="AT135" s="100" t="str">
        <f t="shared" si="24"/>
        <v/>
      </c>
      <c r="AU135" s="100" t="str">
        <f t="shared" si="24"/>
        <v/>
      </c>
      <c r="AV135" s="100" t="str">
        <f t="shared" si="24"/>
        <v/>
      </c>
      <c r="AW135" s="100" t="str">
        <f t="shared" si="24"/>
        <v/>
      </c>
      <c r="AX135" s="100" t="str">
        <f t="shared" si="24"/>
        <v/>
      </c>
      <c r="AY135" s="100" t="str">
        <f t="shared" si="24"/>
        <v/>
      </c>
      <c r="AZ135" s="100" t="str">
        <f t="shared" si="24"/>
        <v/>
      </c>
      <c r="BA135" s="100" t="str">
        <f t="shared" si="24"/>
        <v/>
      </c>
      <c r="BB135" s="100" t="str">
        <f t="shared" si="24"/>
        <v/>
      </c>
      <c r="BC135" s="100" t="str">
        <f t="shared" si="24"/>
        <v/>
      </c>
      <c r="BD135" s="100" t="str">
        <f t="shared" si="24"/>
        <v/>
      </c>
    </row>
    <row r="136" spans="1:56" ht="97.5" customHeight="1" x14ac:dyDescent="0.25">
      <c r="A136" s="104"/>
      <c r="B136" s="101" t="str">
        <f t="shared" ref="B136:AG136" si="25">IF(AND(B17="non")*(B236&lt;&gt;1),"PCC Hors BMR/BHRe, port de gants recommandée pour la peau saine. ","")</f>
        <v/>
      </c>
      <c r="C136" s="101" t="str">
        <f t="shared" si="25"/>
        <v/>
      </c>
      <c r="D136" s="101" t="str">
        <f t="shared" si="25"/>
        <v/>
      </c>
      <c r="E136" s="101" t="str">
        <f t="shared" si="25"/>
        <v/>
      </c>
      <c r="F136" s="101" t="str">
        <f t="shared" si="25"/>
        <v/>
      </c>
      <c r="G136" s="101" t="str">
        <f t="shared" si="25"/>
        <v/>
      </c>
      <c r="H136" s="101" t="str">
        <f t="shared" si="25"/>
        <v/>
      </c>
      <c r="I136" s="101" t="str">
        <f t="shared" si="25"/>
        <v/>
      </c>
      <c r="J136" s="101" t="str">
        <f t="shared" si="25"/>
        <v/>
      </c>
      <c r="K136" s="101" t="str">
        <f t="shared" si="25"/>
        <v/>
      </c>
      <c r="L136" s="101" t="str">
        <f t="shared" si="25"/>
        <v/>
      </c>
      <c r="M136" s="101" t="str">
        <f t="shared" si="25"/>
        <v/>
      </c>
      <c r="N136" s="101" t="str">
        <f t="shared" si="25"/>
        <v/>
      </c>
      <c r="O136" s="101" t="str">
        <f t="shared" si="25"/>
        <v/>
      </c>
      <c r="P136" s="101" t="str">
        <f t="shared" si="25"/>
        <v/>
      </c>
      <c r="Q136" s="101" t="str">
        <f t="shared" si="25"/>
        <v/>
      </c>
      <c r="R136" s="101" t="str">
        <f t="shared" si="25"/>
        <v/>
      </c>
      <c r="S136" s="101" t="str">
        <f t="shared" si="25"/>
        <v/>
      </c>
      <c r="T136" s="101" t="str">
        <f t="shared" si="25"/>
        <v/>
      </c>
      <c r="U136" s="101" t="str">
        <f t="shared" si="25"/>
        <v/>
      </c>
      <c r="V136" s="101" t="str">
        <f t="shared" si="25"/>
        <v/>
      </c>
      <c r="W136" s="101" t="str">
        <f t="shared" si="25"/>
        <v/>
      </c>
      <c r="X136" s="101" t="str">
        <f t="shared" si="25"/>
        <v/>
      </c>
      <c r="Y136" s="101" t="str">
        <f t="shared" si="25"/>
        <v/>
      </c>
      <c r="Z136" s="101" t="str">
        <f t="shared" si="25"/>
        <v/>
      </c>
      <c r="AA136" s="101" t="str">
        <f t="shared" si="25"/>
        <v/>
      </c>
      <c r="AB136" s="101" t="str">
        <f t="shared" si="25"/>
        <v/>
      </c>
      <c r="AC136" s="101" t="str">
        <f t="shared" si="25"/>
        <v/>
      </c>
      <c r="AD136" s="101" t="str">
        <f t="shared" si="25"/>
        <v/>
      </c>
      <c r="AE136" s="101" t="str">
        <f t="shared" si="25"/>
        <v/>
      </c>
      <c r="AF136" s="101" t="str">
        <f t="shared" si="25"/>
        <v/>
      </c>
      <c r="AG136" s="101" t="str">
        <f t="shared" si="25"/>
        <v/>
      </c>
      <c r="AH136" s="101" t="str">
        <f t="shared" ref="AH136:BD136" si="26">IF(AND(AH17="non")*(AH236&lt;&gt;1),"PCC Hors BMR/BHRe, port de gants recommandée pour la peau saine. ","")</f>
        <v/>
      </c>
      <c r="AI136" s="101" t="str">
        <f t="shared" si="26"/>
        <v/>
      </c>
      <c r="AJ136" s="101" t="str">
        <f t="shared" si="26"/>
        <v/>
      </c>
      <c r="AK136" s="101" t="str">
        <f t="shared" si="26"/>
        <v/>
      </c>
      <c r="AL136" s="101" t="str">
        <f t="shared" si="26"/>
        <v/>
      </c>
      <c r="AM136" s="101" t="str">
        <f t="shared" si="26"/>
        <v/>
      </c>
      <c r="AN136" s="101" t="str">
        <f t="shared" si="26"/>
        <v/>
      </c>
      <c r="AO136" s="101" t="str">
        <f t="shared" si="26"/>
        <v/>
      </c>
      <c r="AP136" s="101" t="str">
        <f t="shared" si="26"/>
        <v/>
      </c>
      <c r="AQ136" s="101" t="str">
        <f t="shared" si="26"/>
        <v/>
      </c>
      <c r="AR136" s="101" t="str">
        <f t="shared" si="26"/>
        <v/>
      </c>
      <c r="AS136" s="101" t="str">
        <f t="shared" si="26"/>
        <v/>
      </c>
      <c r="AT136" s="101" t="str">
        <f t="shared" si="26"/>
        <v/>
      </c>
      <c r="AU136" s="101" t="str">
        <f t="shared" si="26"/>
        <v/>
      </c>
      <c r="AV136" s="101" t="str">
        <f t="shared" si="26"/>
        <v/>
      </c>
      <c r="AW136" s="101" t="str">
        <f t="shared" si="26"/>
        <v/>
      </c>
      <c r="AX136" s="101" t="str">
        <f t="shared" si="26"/>
        <v/>
      </c>
      <c r="AY136" s="101" t="str">
        <f t="shared" si="26"/>
        <v/>
      </c>
      <c r="AZ136" s="101" t="str">
        <f t="shared" si="26"/>
        <v/>
      </c>
      <c r="BA136" s="101" t="str">
        <f t="shared" si="26"/>
        <v/>
      </c>
      <c r="BB136" s="101" t="str">
        <f t="shared" si="26"/>
        <v/>
      </c>
      <c r="BC136" s="101" t="str">
        <f t="shared" si="26"/>
        <v/>
      </c>
      <c r="BD136" s="101" t="str">
        <f t="shared" si="26"/>
        <v/>
      </c>
    </row>
    <row r="137" spans="1:56" hidden="1" x14ac:dyDescent="0.25">
      <c r="B137" s="61">
        <f>IF(B135&lt;&gt;"",1,0)</f>
        <v>0</v>
      </c>
      <c r="C137">
        <f t="shared" ref="C137:BD137" si="27">IF(C135&lt;&gt;"",1,0)</f>
        <v>0</v>
      </c>
      <c r="D137">
        <f t="shared" si="27"/>
        <v>0</v>
      </c>
      <c r="E137">
        <f t="shared" si="27"/>
        <v>0</v>
      </c>
      <c r="F137">
        <f t="shared" si="27"/>
        <v>0</v>
      </c>
      <c r="G137">
        <f t="shared" si="27"/>
        <v>0</v>
      </c>
      <c r="H137">
        <f t="shared" si="27"/>
        <v>0</v>
      </c>
      <c r="I137">
        <f t="shared" si="27"/>
        <v>0</v>
      </c>
      <c r="J137">
        <f t="shared" si="27"/>
        <v>0</v>
      </c>
      <c r="K137">
        <f t="shared" si="27"/>
        <v>0</v>
      </c>
      <c r="L137">
        <f t="shared" si="27"/>
        <v>0</v>
      </c>
      <c r="M137">
        <f t="shared" si="27"/>
        <v>0</v>
      </c>
      <c r="N137">
        <f t="shared" si="27"/>
        <v>0</v>
      </c>
      <c r="O137">
        <f t="shared" si="27"/>
        <v>0</v>
      </c>
      <c r="P137">
        <f t="shared" si="27"/>
        <v>0</v>
      </c>
      <c r="Q137">
        <f t="shared" si="27"/>
        <v>0</v>
      </c>
      <c r="R137">
        <f t="shared" si="27"/>
        <v>0</v>
      </c>
      <c r="S137">
        <f t="shared" si="27"/>
        <v>0</v>
      </c>
      <c r="T137">
        <f t="shared" si="27"/>
        <v>0</v>
      </c>
      <c r="U137">
        <f t="shared" si="27"/>
        <v>0</v>
      </c>
      <c r="V137">
        <f t="shared" si="27"/>
        <v>0</v>
      </c>
      <c r="W137">
        <f t="shared" si="27"/>
        <v>0</v>
      </c>
      <c r="X137">
        <f t="shared" si="27"/>
        <v>0</v>
      </c>
      <c r="Y137">
        <f t="shared" si="27"/>
        <v>0</v>
      </c>
      <c r="Z137">
        <f t="shared" si="27"/>
        <v>0</v>
      </c>
      <c r="AA137">
        <f t="shared" si="27"/>
        <v>0</v>
      </c>
      <c r="AB137">
        <f t="shared" si="27"/>
        <v>0</v>
      </c>
      <c r="AC137">
        <f t="shared" si="27"/>
        <v>0</v>
      </c>
      <c r="AD137">
        <f t="shared" si="27"/>
        <v>0</v>
      </c>
      <c r="AE137">
        <f t="shared" si="27"/>
        <v>0</v>
      </c>
      <c r="AF137">
        <f t="shared" si="27"/>
        <v>0</v>
      </c>
      <c r="AG137">
        <f t="shared" si="27"/>
        <v>0</v>
      </c>
      <c r="AH137">
        <f t="shared" si="27"/>
        <v>0</v>
      </c>
      <c r="AI137">
        <f t="shared" si="27"/>
        <v>0</v>
      </c>
      <c r="AJ137">
        <f t="shared" si="27"/>
        <v>0</v>
      </c>
      <c r="AK137">
        <f t="shared" si="27"/>
        <v>0</v>
      </c>
      <c r="AL137">
        <f t="shared" si="27"/>
        <v>0</v>
      </c>
      <c r="AM137">
        <f t="shared" si="27"/>
        <v>0</v>
      </c>
      <c r="AN137">
        <f t="shared" si="27"/>
        <v>0</v>
      </c>
      <c r="AO137">
        <f t="shared" si="27"/>
        <v>0</v>
      </c>
      <c r="AP137">
        <f t="shared" si="27"/>
        <v>0</v>
      </c>
      <c r="AQ137">
        <f t="shared" si="27"/>
        <v>0</v>
      </c>
      <c r="AR137">
        <f t="shared" si="27"/>
        <v>0</v>
      </c>
      <c r="AS137">
        <f t="shared" si="27"/>
        <v>0</v>
      </c>
      <c r="AT137">
        <f t="shared" si="27"/>
        <v>0</v>
      </c>
      <c r="AU137">
        <f t="shared" si="27"/>
        <v>0</v>
      </c>
      <c r="AV137">
        <f t="shared" si="27"/>
        <v>0</v>
      </c>
      <c r="AW137">
        <f t="shared" si="27"/>
        <v>0</v>
      </c>
      <c r="AX137">
        <f t="shared" si="27"/>
        <v>0</v>
      </c>
      <c r="AY137">
        <f t="shared" si="27"/>
        <v>0</v>
      </c>
      <c r="AZ137">
        <f t="shared" si="27"/>
        <v>0</v>
      </c>
      <c r="BA137">
        <f t="shared" si="27"/>
        <v>0</v>
      </c>
      <c r="BB137">
        <f t="shared" si="27"/>
        <v>0</v>
      </c>
      <c r="BC137">
        <f t="shared" si="27"/>
        <v>0</v>
      </c>
      <c r="BD137">
        <f t="shared" si="27"/>
        <v>0</v>
      </c>
    </row>
    <row r="224" spans="2:2" ht="18.75" x14ac:dyDescent="0.3">
      <c r="B224" s="45" t="s">
        <v>69</v>
      </c>
    </row>
    <row r="225" spans="1:58" x14ac:dyDescent="0.25">
      <c r="A225" s="2" t="s">
        <v>70</v>
      </c>
      <c r="B225" s="114">
        <f>Bilan!H46</f>
        <v>44927</v>
      </c>
    </row>
    <row r="226" spans="1:58" x14ac:dyDescent="0.25">
      <c r="A226" s="2" t="s">
        <v>71</v>
      </c>
      <c r="B226" s="114">
        <f>Bilan!H47</f>
        <v>45291</v>
      </c>
    </row>
    <row r="228" spans="1:58" x14ac:dyDescent="0.25">
      <c r="BF228" s="3" t="s">
        <v>37</v>
      </c>
    </row>
    <row r="229" spans="1:58" x14ac:dyDescent="0.25">
      <c r="A229" s="2" t="str">
        <f>Services!A13</f>
        <v>BMR</v>
      </c>
      <c r="B229" s="35">
        <f t="shared" ref="B229:K232" si="28">IF(AND(B$10=$A229)*(B$7&gt;=$B$225)*(B$7&lt;=$B$226),1,0)</f>
        <v>0</v>
      </c>
      <c r="C229" s="35">
        <f t="shared" si="28"/>
        <v>0</v>
      </c>
      <c r="D229" s="35">
        <f t="shared" si="28"/>
        <v>0</v>
      </c>
      <c r="E229" s="35">
        <f t="shared" si="28"/>
        <v>0</v>
      </c>
      <c r="F229" s="35">
        <f t="shared" si="28"/>
        <v>0</v>
      </c>
      <c r="G229" s="35">
        <f t="shared" si="28"/>
        <v>0</v>
      </c>
      <c r="H229" s="35">
        <f t="shared" si="28"/>
        <v>0</v>
      </c>
      <c r="I229" s="35">
        <f t="shared" si="28"/>
        <v>0</v>
      </c>
      <c r="J229" s="35">
        <f t="shared" si="28"/>
        <v>0</v>
      </c>
      <c r="K229" s="35">
        <f t="shared" si="28"/>
        <v>0</v>
      </c>
      <c r="L229" s="35">
        <f t="shared" ref="L229:U232" si="29">IF(AND(L$10=$A229)*(L$7&gt;=$B$225)*(L$7&lt;=$B$226),1,0)</f>
        <v>0</v>
      </c>
      <c r="M229" s="35">
        <f t="shared" si="29"/>
        <v>0</v>
      </c>
      <c r="N229" s="35">
        <f t="shared" si="29"/>
        <v>0</v>
      </c>
      <c r="O229" s="35">
        <f t="shared" si="29"/>
        <v>0</v>
      </c>
      <c r="P229" s="35">
        <f t="shared" si="29"/>
        <v>0</v>
      </c>
      <c r="Q229" s="35">
        <f t="shared" si="29"/>
        <v>0</v>
      </c>
      <c r="R229" s="35">
        <f t="shared" si="29"/>
        <v>0</v>
      </c>
      <c r="S229" s="35">
        <f t="shared" si="29"/>
        <v>0</v>
      </c>
      <c r="T229" s="35">
        <f t="shared" si="29"/>
        <v>0</v>
      </c>
      <c r="U229" s="35">
        <f t="shared" si="29"/>
        <v>0</v>
      </c>
      <c r="V229" s="35">
        <f t="shared" ref="V229:AE232" si="30">IF(AND(V$10=$A229)*(V$7&gt;=$B$225)*(V$7&lt;=$B$226),1,0)</f>
        <v>0</v>
      </c>
      <c r="W229" s="35">
        <f t="shared" si="30"/>
        <v>0</v>
      </c>
      <c r="X229" s="35">
        <f t="shared" si="30"/>
        <v>0</v>
      </c>
      <c r="Y229" s="35">
        <f t="shared" si="30"/>
        <v>0</v>
      </c>
      <c r="Z229" s="35">
        <f t="shared" si="30"/>
        <v>0</v>
      </c>
      <c r="AA229" s="35">
        <f t="shared" si="30"/>
        <v>0</v>
      </c>
      <c r="AB229" s="35">
        <f t="shared" si="30"/>
        <v>0</v>
      </c>
      <c r="AC229" s="35">
        <f t="shared" si="30"/>
        <v>0</v>
      </c>
      <c r="AD229" s="35">
        <f t="shared" si="30"/>
        <v>0</v>
      </c>
      <c r="AE229" s="35">
        <f t="shared" si="30"/>
        <v>0</v>
      </c>
      <c r="AF229" s="35">
        <f t="shared" ref="AF229:AO232" si="31">IF(AND(AF$10=$A229)*(AF$7&gt;=$B$225)*(AF$7&lt;=$B$226),1,0)</f>
        <v>0</v>
      </c>
      <c r="AG229" s="35">
        <f t="shared" si="31"/>
        <v>0</v>
      </c>
      <c r="AH229" s="35">
        <f t="shared" si="31"/>
        <v>0</v>
      </c>
      <c r="AI229" s="35">
        <f t="shared" si="31"/>
        <v>0</v>
      </c>
      <c r="AJ229" s="35">
        <f t="shared" si="31"/>
        <v>0</v>
      </c>
      <c r="AK229" s="35">
        <f t="shared" si="31"/>
        <v>0</v>
      </c>
      <c r="AL229" s="35">
        <f t="shared" si="31"/>
        <v>0</v>
      </c>
      <c r="AM229" s="35">
        <f t="shared" si="31"/>
        <v>0</v>
      </c>
      <c r="AN229" s="35">
        <f t="shared" si="31"/>
        <v>0</v>
      </c>
      <c r="AO229" s="35">
        <f t="shared" si="31"/>
        <v>0</v>
      </c>
      <c r="AP229" s="35">
        <f t="shared" ref="AP229:BD232" si="32">IF(AND(AP$10=$A229)*(AP$7&gt;=$B$225)*(AP$7&lt;=$B$226),1,0)</f>
        <v>0</v>
      </c>
      <c r="AQ229" s="35">
        <f t="shared" si="32"/>
        <v>0</v>
      </c>
      <c r="AR229" s="35">
        <f t="shared" si="32"/>
        <v>0</v>
      </c>
      <c r="AS229" s="35">
        <f t="shared" si="32"/>
        <v>0</v>
      </c>
      <c r="AT229" s="35">
        <f t="shared" si="32"/>
        <v>0</v>
      </c>
      <c r="AU229" s="35">
        <f t="shared" si="32"/>
        <v>0</v>
      </c>
      <c r="AV229" s="35">
        <f t="shared" si="32"/>
        <v>0</v>
      </c>
      <c r="AW229" s="35">
        <f t="shared" si="32"/>
        <v>0</v>
      </c>
      <c r="AX229" s="35">
        <f t="shared" si="32"/>
        <v>0</v>
      </c>
      <c r="AY229" s="35">
        <f t="shared" si="32"/>
        <v>0</v>
      </c>
      <c r="AZ229" s="35">
        <f t="shared" si="32"/>
        <v>0</v>
      </c>
      <c r="BA229" s="35">
        <f t="shared" si="32"/>
        <v>0</v>
      </c>
      <c r="BB229" s="35">
        <f t="shared" si="32"/>
        <v>0</v>
      </c>
      <c r="BC229" s="35">
        <f t="shared" si="32"/>
        <v>0</v>
      </c>
      <c r="BD229" s="35">
        <f t="shared" si="32"/>
        <v>0</v>
      </c>
      <c r="BE229" s="49">
        <f>SUM(B229:BD229)</f>
        <v>0</v>
      </c>
      <c r="BF229" s="51" t="e">
        <f>BE229/$BE$242*100</f>
        <v>#DIV/0!</v>
      </c>
    </row>
    <row r="230" spans="1:58" x14ac:dyDescent="0.25">
      <c r="A230" s="2" t="str">
        <f>Services!A14</f>
        <v>Gale</v>
      </c>
      <c r="B230" s="35">
        <f t="shared" si="28"/>
        <v>0</v>
      </c>
      <c r="C230" s="35">
        <f t="shared" si="28"/>
        <v>0</v>
      </c>
      <c r="D230" s="35">
        <f t="shared" si="28"/>
        <v>0</v>
      </c>
      <c r="E230" s="35">
        <f t="shared" si="28"/>
        <v>0</v>
      </c>
      <c r="F230" s="35">
        <f t="shared" si="28"/>
        <v>0</v>
      </c>
      <c r="G230" s="35">
        <f t="shared" si="28"/>
        <v>0</v>
      </c>
      <c r="H230" s="35">
        <f t="shared" si="28"/>
        <v>0</v>
      </c>
      <c r="I230" s="35">
        <f t="shared" si="28"/>
        <v>0</v>
      </c>
      <c r="J230" s="35">
        <f t="shared" si="28"/>
        <v>0</v>
      </c>
      <c r="K230" s="35">
        <f t="shared" si="28"/>
        <v>0</v>
      </c>
      <c r="L230" s="35">
        <f t="shared" si="29"/>
        <v>0</v>
      </c>
      <c r="M230" s="35">
        <f t="shared" si="29"/>
        <v>0</v>
      </c>
      <c r="N230" s="35">
        <f t="shared" si="29"/>
        <v>0</v>
      </c>
      <c r="O230" s="35">
        <f t="shared" si="29"/>
        <v>0</v>
      </c>
      <c r="P230" s="35">
        <f t="shared" si="29"/>
        <v>0</v>
      </c>
      <c r="Q230" s="35">
        <f t="shared" si="29"/>
        <v>0</v>
      </c>
      <c r="R230" s="35">
        <f t="shared" si="29"/>
        <v>0</v>
      </c>
      <c r="S230" s="35">
        <f t="shared" si="29"/>
        <v>0</v>
      </c>
      <c r="T230" s="35">
        <f t="shared" si="29"/>
        <v>0</v>
      </c>
      <c r="U230" s="35">
        <f t="shared" si="29"/>
        <v>0</v>
      </c>
      <c r="V230" s="35">
        <f t="shared" si="30"/>
        <v>0</v>
      </c>
      <c r="W230" s="35">
        <f t="shared" si="30"/>
        <v>0</v>
      </c>
      <c r="X230" s="35">
        <f t="shared" si="30"/>
        <v>0</v>
      </c>
      <c r="Y230" s="35">
        <f t="shared" si="30"/>
        <v>0</v>
      </c>
      <c r="Z230" s="35">
        <f t="shared" si="30"/>
        <v>0</v>
      </c>
      <c r="AA230" s="35">
        <f t="shared" si="30"/>
        <v>0</v>
      </c>
      <c r="AB230" s="35">
        <f t="shared" si="30"/>
        <v>0</v>
      </c>
      <c r="AC230" s="35">
        <f t="shared" si="30"/>
        <v>0</v>
      </c>
      <c r="AD230" s="35">
        <f t="shared" si="30"/>
        <v>0</v>
      </c>
      <c r="AE230" s="35">
        <f t="shared" si="30"/>
        <v>0</v>
      </c>
      <c r="AF230" s="35">
        <f t="shared" si="31"/>
        <v>0</v>
      </c>
      <c r="AG230" s="35">
        <f t="shared" si="31"/>
        <v>0</v>
      </c>
      <c r="AH230" s="35">
        <f t="shared" si="31"/>
        <v>0</v>
      </c>
      <c r="AI230" s="35">
        <f t="shared" si="31"/>
        <v>0</v>
      </c>
      <c r="AJ230" s="35">
        <f t="shared" si="31"/>
        <v>0</v>
      </c>
      <c r="AK230" s="35">
        <f t="shared" si="31"/>
        <v>0</v>
      </c>
      <c r="AL230" s="35">
        <f t="shared" si="31"/>
        <v>0</v>
      </c>
      <c r="AM230" s="35">
        <f t="shared" si="31"/>
        <v>0</v>
      </c>
      <c r="AN230" s="35">
        <f t="shared" si="31"/>
        <v>0</v>
      </c>
      <c r="AO230" s="35">
        <f t="shared" si="31"/>
        <v>0</v>
      </c>
      <c r="AP230" s="35">
        <f t="shared" si="32"/>
        <v>0</v>
      </c>
      <c r="AQ230" s="35">
        <f t="shared" si="32"/>
        <v>0</v>
      </c>
      <c r="AR230" s="35">
        <f t="shared" si="32"/>
        <v>0</v>
      </c>
      <c r="AS230" s="35">
        <f t="shared" si="32"/>
        <v>0</v>
      </c>
      <c r="AT230" s="35">
        <f t="shared" si="32"/>
        <v>0</v>
      </c>
      <c r="AU230" s="35">
        <f t="shared" si="32"/>
        <v>0</v>
      </c>
      <c r="AV230" s="35">
        <f t="shared" si="32"/>
        <v>0</v>
      </c>
      <c r="AW230" s="35">
        <f t="shared" si="32"/>
        <v>0</v>
      </c>
      <c r="AX230" s="35">
        <f t="shared" si="32"/>
        <v>0</v>
      </c>
      <c r="AY230" s="35">
        <f t="shared" si="32"/>
        <v>0</v>
      </c>
      <c r="AZ230" s="35">
        <f t="shared" si="32"/>
        <v>0</v>
      </c>
      <c r="BA230" s="35">
        <f t="shared" si="32"/>
        <v>0</v>
      </c>
      <c r="BB230" s="35">
        <f t="shared" si="32"/>
        <v>0</v>
      </c>
      <c r="BC230" s="35">
        <f t="shared" si="32"/>
        <v>0</v>
      </c>
      <c r="BD230" s="35">
        <f t="shared" si="32"/>
        <v>0</v>
      </c>
      <c r="BE230" s="49">
        <f t="shared" ref="BE230:BE233" si="33">SUM(B230:BD230)</f>
        <v>0</v>
      </c>
      <c r="BF230" s="51" t="e">
        <f t="shared" ref="BF230:BF233" si="34">BE230/$BE$242*100</f>
        <v>#DIV/0!</v>
      </c>
    </row>
    <row r="231" spans="1:58" x14ac:dyDescent="0.25">
      <c r="A231" s="2" t="str">
        <f>Services!A15</f>
        <v>Clostridioides</v>
      </c>
      <c r="B231" s="35">
        <f t="shared" si="28"/>
        <v>0</v>
      </c>
      <c r="C231" s="35">
        <f t="shared" si="28"/>
        <v>0</v>
      </c>
      <c r="D231" s="35">
        <f t="shared" si="28"/>
        <v>0</v>
      </c>
      <c r="E231" s="35">
        <f t="shared" si="28"/>
        <v>0</v>
      </c>
      <c r="F231" s="35">
        <f t="shared" si="28"/>
        <v>0</v>
      </c>
      <c r="G231" s="35">
        <f t="shared" si="28"/>
        <v>0</v>
      </c>
      <c r="H231" s="35">
        <f t="shared" si="28"/>
        <v>0</v>
      </c>
      <c r="I231" s="35">
        <f t="shared" si="28"/>
        <v>0</v>
      </c>
      <c r="J231" s="35">
        <f t="shared" si="28"/>
        <v>0</v>
      </c>
      <c r="K231" s="35">
        <f t="shared" si="28"/>
        <v>0</v>
      </c>
      <c r="L231" s="35">
        <f t="shared" si="29"/>
        <v>0</v>
      </c>
      <c r="M231" s="35">
        <f t="shared" si="29"/>
        <v>0</v>
      </c>
      <c r="N231" s="35">
        <f t="shared" si="29"/>
        <v>0</v>
      </c>
      <c r="O231" s="35">
        <f t="shared" si="29"/>
        <v>0</v>
      </c>
      <c r="P231" s="35">
        <f t="shared" si="29"/>
        <v>0</v>
      </c>
      <c r="Q231" s="35">
        <f t="shared" si="29"/>
        <v>0</v>
      </c>
      <c r="R231" s="35">
        <f t="shared" si="29"/>
        <v>0</v>
      </c>
      <c r="S231" s="35">
        <f t="shared" si="29"/>
        <v>0</v>
      </c>
      <c r="T231" s="35">
        <f t="shared" si="29"/>
        <v>0</v>
      </c>
      <c r="U231" s="35">
        <f t="shared" si="29"/>
        <v>0</v>
      </c>
      <c r="V231" s="35">
        <f t="shared" si="30"/>
        <v>0</v>
      </c>
      <c r="W231" s="35">
        <f t="shared" si="30"/>
        <v>0</v>
      </c>
      <c r="X231" s="35">
        <f t="shared" si="30"/>
        <v>0</v>
      </c>
      <c r="Y231" s="35">
        <f t="shared" si="30"/>
        <v>0</v>
      </c>
      <c r="Z231" s="35">
        <f t="shared" si="30"/>
        <v>0</v>
      </c>
      <c r="AA231" s="35">
        <f t="shared" si="30"/>
        <v>0</v>
      </c>
      <c r="AB231" s="35">
        <f t="shared" si="30"/>
        <v>0</v>
      </c>
      <c r="AC231" s="35">
        <f t="shared" si="30"/>
        <v>0</v>
      </c>
      <c r="AD231" s="35">
        <f t="shared" si="30"/>
        <v>0</v>
      </c>
      <c r="AE231" s="35">
        <f t="shared" si="30"/>
        <v>0</v>
      </c>
      <c r="AF231" s="35">
        <f t="shared" si="31"/>
        <v>0</v>
      </c>
      <c r="AG231" s="35">
        <f t="shared" si="31"/>
        <v>0</v>
      </c>
      <c r="AH231" s="35">
        <f t="shared" si="31"/>
        <v>0</v>
      </c>
      <c r="AI231" s="35">
        <f t="shared" si="31"/>
        <v>0</v>
      </c>
      <c r="AJ231" s="35">
        <f t="shared" si="31"/>
        <v>0</v>
      </c>
      <c r="AK231" s="35">
        <f t="shared" si="31"/>
        <v>0</v>
      </c>
      <c r="AL231" s="35">
        <f t="shared" si="31"/>
        <v>0</v>
      </c>
      <c r="AM231" s="35">
        <f t="shared" si="31"/>
        <v>0</v>
      </c>
      <c r="AN231" s="35">
        <f t="shared" si="31"/>
        <v>0</v>
      </c>
      <c r="AO231" s="35">
        <f t="shared" si="31"/>
        <v>0</v>
      </c>
      <c r="AP231" s="35">
        <f t="shared" si="32"/>
        <v>0</v>
      </c>
      <c r="AQ231" s="35">
        <f t="shared" si="32"/>
        <v>0</v>
      </c>
      <c r="AR231" s="35">
        <f t="shared" si="32"/>
        <v>0</v>
      </c>
      <c r="AS231" s="35">
        <f t="shared" si="32"/>
        <v>0</v>
      </c>
      <c r="AT231" s="35">
        <f t="shared" si="32"/>
        <v>0</v>
      </c>
      <c r="AU231" s="35">
        <f t="shared" si="32"/>
        <v>0</v>
      </c>
      <c r="AV231" s="35">
        <f t="shared" si="32"/>
        <v>0</v>
      </c>
      <c r="AW231" s="35">
        <f t="shared" si="32"/>
        <v>0</v>
      </c>
      <c r="AX231" s="35">
        <f t="shared" si="32"/>
        <v>0</v>
      </c>
      <c r="AY231" s="35">
        <f t="shared" si="32"/>
        <v>0</v>
      </c>
      <c r="AZ231" s="35">
        <f t="shared" si="32"/>
        <v>0</v>
      </c>
      <c r="BA231" s="35">
        <f t="shared" si="32"/>
        <v>0</v>
      </c>
      <c r="BB231" s="35">
        <f t="shared" si="32"/>
        <v>0</v>
      </c>
      <c r="BC231" s="35">
        <f t="shared" si="32"/>
        <v>0</v>
      </c>
      <c r="BD231" s="35">
        <f t="shared" si="32"/>
        <v>0</v>
      </c>
      <c r="BE231" s="49">
        <f t="shared" si="33"/>
        <v>0</v>
      </c>
      <c r="BF231" s="51" t="e">
        <f t="shared" si="34"/>
        <v>#DIV/0!</v>
      </c>
    </row>
    <row r="232" spans="1:58" x14ac:dyDescent="0.25">
      <c r="A232" s="2" t="str">
        <f>Services!A16</f>
        <v>Autres</v>
      </c>
      <c r="B232" s="35">
        <f t="shared" si="28"/>
        <v>0</v>
      </c>
      <c r="C232" s="35">
        <f t="shared" si="28"/>
        <v>0</v>
      </c>
      <c r="D232" s="35">
        <f t="shared" si="28"/>
        <v>0</v>
      </c>
      <c r="E232" s="35">
        <f t="shared" si="28"/>
        <v>0</v>
      </c>
      <c r="F232" s="35">
        <f t="shared" si="28"/>
        <v>0</v>
      </c>
      <c r="G232" s="35">
        <f t="shared" si="28"/>
        <v>0</v>
      </c>
      <c r="H232" s="35">
        <f t="shared" si="28"/>
        <v>0</v>
      </c>
      <c r="I232" s="35">
        <f t="shared" si="28"/>
        <v>0</v>
      </c>
      <c r="J232" s="35">
        <f t="shared" si="28"/>
        <v>0</v>
      </c>
      <c r="K232" s="35">
        <f t="shared" si="28"/>
        <v>0</v>
      </c>
      <c r="L232" s="35">
        <f t="shared" si="29"/>
        <v>0</v>
      </c>
      <c r="M232" s="35">
        <f t="shared" si="29"/>
        <v>0</v>
      </c>
      <c r="N232" s="35">
        <f t="shared" si="29"/>
        <v>0</v>
      </c>
      <c r="O232" s="35">
        <f t="shared" si="29"/>
        <v>0</v>
      </c>
      <c r="P232" s="35">
        <f t="shared" si="29"/>
        <v>0</v>
      </c>
      <c r="Q232" s="35">
        <f t="shared" si="29"/>
        <v>0</v>
      </c>
      <c r="R232" s="35">
        <f t="shared" si="29"/>
        <v>0</v>
      </c>
      <c r="S232" s="35">
        <f t="shared" si="29"/>
        <v>0</v>
      </c>
      <c r="T232" s="35">
        <f t="shared" si="29"/>
        <v>0</v>
      </c>
      <c r="U232" s="35">
        <f t="shared" si="29"/>
        <v>0</v>
      </c>
      <c r="V232" s="35">
        <f t="shared" si="30"/>
        <v>0</v>
      </c>
      <c r="W232" s="35">
        <f t="shared" si="30"/>
        <v>0</v>
      </c>
      <c r="X232" s="35">
        <f t="shared" si="30"/>
        <v>0</v>
      </c>
      <c r="Y232" s="35">
        <f t="shared" si="30"/>
        <v>0</v>
      </c>
      <c r="Z232" s="35">
        <f t="shared" si="30"/>
        <v>0</v>
      </c>
      <c r="AA232" s="35">
        <f t="shared" si="30"/>
        <v>0</v>
      </c>
      <c r="AB232" s="35">
        <f t="shared" si="30"/>
        <v>0</v>
      </c>
      <c r="AC232" s="35">
        <f t="shared" si="30"/>
        <v>0</v>
      </c>
      <c r="AD232" s="35">
        <f t="shared" si="30"/>
        <v>0</v>
      </c>
      <c r="AE232" s="35">
        <f t="shared" si="30"/>
        <v>0</v>
      </c>
      <c r="AF232" s="35">
        <f t="shared" si="31"/>
        <v>0</v>
      </c>
      <c r="AG232" s="35">
        <f t="shared" si="31"/>
        <v>0</v>
      </c>
      <c r="AH232" s="35">
        <f t="shared" si="31"/>
        <v>0</v>
      </c>
      <c r="AI232" s="35">
        <f t="shared" si="31"/>
        <v>0</v>
      </c>
      <c r="AJ232" s="35">
        <f t="shared" si="31"/>
        <v>0</v>
      </c>
      <c r="AK232" s="35">
        <f t="shared" si="31"/>
        <v>0</v>
      </c>
      <c r="AL232" s="35">
        <f t="shared" si="31"/>
        <v>0</v>
      </c>
      <c r="AM232" s="35">
        <f t="shared" si="31"/>
        <v>0</v>
      </c>
      <c r="AN232" s="35">
        <f t="shared" si="31"/>
        <v>0</v>
      </c>
      <c r="AO232" s="35">
        <f t="shared" si="31"/>
        <v>0</v>
      </c>
      <c r="AP232" s="35">
        <f t="shared" si="32"/>
        <v>0</v>
      </c>
      <c r="AQ232" s="35">
        <f t="shared" si="32"/>
        <v>0</v>
      </c>
      <c r="AR232" s="35">
        <f t="shared" si="32"/>
        <v>0</v>
      </c>
      <c r="AS232" s="35">
        <f t="shared" si="32"/>
        <v>0</v>
      </c>
      <c r="AT232" s="35">
        <f t="shared" si="32"/>
        <v>0</v>
      </c>
      <c r="AU232" s="35">
        <f t="shared" si="32"/>
        <v>0</v>
      </c>
      <c r="AV232" s="35">
        <f t="shared" si="32"/>
        <v>0</v>
      </c>
      <c r="AW232" s="35">
        <f t="shared" si="32"/>
        <v>0</v>
      </c>
      <c r="AX232" s="35">
        <f t="shared" si="32"/>
        <v>0</v>
      </c>
      <c r="AY232" s="35">
        <f t="shared" si="32"/>
        <v>0</v>
      </c>
      <c r="AZ232" s="35">
        <f t="shared" si="32"/>
        <v>0</v>
      </c>
      <c r="BA232" s="35">
        <f t="shared" si="32"/>
        <v>0</v>
      </c>
      <c r="BB232" s="35">
        <f t="shared" si="32"/>
        <v>0</v>
      </c>
      <c r="BC232" s="35">
        <f t="shared" si="32"/>
        <v>0</v>
      </c>
      <c r="BD232" s="35">
        <f t="shared" si="32"/>
        <v>0</v>
      </c>
      <c r="BE232" s="49">
        <f t="shared" si="33"/>
        <v>0</v>
      </c>
      <c r="BF232" s="51" t="e">
        <f t="shared" si="34"/>
        <v>#DIV/0!</v>
      </c>
    </row>
    <row r="233" spans="1:58" x14ac:dyDescent="0.25">
      <c r="A233" s="2" t="str">
        <f>Services!A17</f>
        <v>BHRe</v>
      </c>
      <c r="B233" s="35">
        <f t="shared" ref="B233:AO233" si="35">IF(AND(B$10=$A233)*(B$7&gt;=$B$225)*(B$7&lt;=$B$226),1,0)</f>
        <v>0</v>
      </c>
      <c r="C233" s="35">
        <f t="shared" si="35"/>
        <v>0</v>
      </c>
      <c r="D233" s="35">
        <f t="shared" si="35"/>
        <v>0</v>
      </c>
      <c r="E233" s="35">
        <f t="shared" si="35"/>
        <v>0</v>
      </c>
      <c r="F233" s="35">
        <f t="shared" si="35"/>
        <v>0</v>
      </c>
      <c r="G233" s="35">
        <f t="shared" si="35"/>
        <v>0</v>
      </c>
      <c r="H233" s="35">
        <f t="shared" si="35"/>
        <v>0</v>
      </c>
      <c r="I233" s="35">
        <f t="shared" si="35"/>
        <v>0</v>
      </c>
      <c r="J233" s="35">
        <f t="shared" si="35"/>
        <v>0</v>
      </c>
      <c r="K233" s="35">
        <f t="shared" si="35"/>
        <v>0</v>
      </c>
      <c r="L233" s="35">
        <f t="shared" si="35"/>
        <v>0</v>
      </c>
      <c r="M233" s="35">
        <f t="shared" si="35"/>
        <v>0</v>
      </c>
      <c r="N233" s="35">
        <f t="shared" si="35"/>
        <v>0</v>
      </c>
      <c r="O233" s="35">
        <f t="shared" si="35"/>
        <v>0</v>
      </c>
      <c r="P233" s="35">
        <f t="shared" si="35"/>
        <v>0</v>
      </c>
      <c r="Q233" s="35">
        <f t="shared" si="35"/>
        <v>0</v>
      </c>
      <c r="R233" s="35">
        <f t="shared" si="35"/>
        <v>0</v>
      </c>
      <c r="S233" s="35">
        <f t="shared" si="35"/>
        <v>0</v>
      </c>
      <c r="T233" s="35">
        <f t="shared" si="35"/>
        <v>0</v>
      </c>
      <c r="U233" s="35">
        <f t="shared" si="35"/>
        <v>0</v>
      </c>
      <c r="V233" s="35">
        <f t="shared" si="35"/>
        <v>0</v>
      </c>
      <c r="W233" s="35">
        <f t="shared" si="35"/>
        <v>0</v>
      </c>
      <c r="X233" s="35">
        <f t="shared" si="35"/>
        <v>0</v>
      </c>
      <c r="Y233" s="35">
        <f t="shared" si="35"/>
        <v>0</v>
      </c>
      <c r="Z233" s="35">
        <f t="shared" si="35"/>
        <v>0</v>
      </c>
      <c r="AA233" s="35">
        <f t="shared" si="35"/>
        <v>0</v>
      </c>
      <c r="AB233" s="35">
        <f t="shared" si="35"/>
        <v>0</v>
      </c>
      <c r="AC233" s="35">
        <f t="shared" si="35"/>
        <v>0</v>
      </c>
      <c r="AD233" s="35">
        <f t="shared" si="35"/>
        <v>0</v>
      </c>
      <c r="AE233" s="35">
        <f t="shared" si="35"/>
        <v>0</v>
      </c>
      <c r="AF233" s="35">
        <f t="shared" si="35"/>
        <v>0</v>
      </c>
      <c r="AG233" s="35">
        <f t="shared" si="35"/>
        <v>0</v>
      </c>
      <c r="AH233" s="35">
        <f t="shared" si="35"/>
        <v>0</v>
      </c>
      <c r="AI233" s="35">
        <f t="shared" si="35"/>
        <v>0</v>
      </c>
      <c r="AJ233" s="35">
        <f t="shared" si="35"/>
        <v>0</v>
      </c>
      <c r="AK233" s="35">
        <f t="shared" si="35"/>
        <v>0</v>
      </c>
      <c r="AL233" s="35">
        <f t="shared" si="35"/>
        <v>0</v>
      </c>
      <c r="AM233" s="35">
        <f t="shared" si="35"/>
        <v>0</v>
      </c>
      <c r="AN233" s="35">
        <f t="shared" si="35"/>
        <v>0</v>
      </c>
      <c r="AO233" s="35">
        <f t="shared" si="35"/>
        <v>0</v>
      </c>
      <c r="AP233" s="35">
        <f t="shared" ref="AP233:BD233" si="36">IF(AND(AP$10=$A233)*(AP$7&gt;=$B$225)*(AP$7&lt;=$B$226),1,0)</f>
        <v>0</v>
      </c>
      <c r="AQ233" s="35">
        <f t="shared" si="36"/>
        <v>0</v>
      </c>
      <c r="AR233" s="35">
        <f t="shared" si="36"/>
        <v>0</v>
      </c>
      <c r="AS233" s="35">
        <f t="shared" si="36"/>
        <v>0</v>
      </c>
      <c r="AT233" s="35">
        <f t="shared" si="36"/>
        <v>0</v>
      </c>
      <c r="AU233" s="35">
        <f t="shared" si="36"/>
        <v>0</v>
      </c>
      <c r="AV233" s="35">
        <f t="shared" si="36"/>
        <v>0</v>
      </c>
      <c r="AW233" s="35">
        <f t="shared" si="36"/>
        <v>0</v>
      </c>
      <c r="AX233" s="35">
        <f t="shared" si="36"/>
        <v>0</v>
      </c>
      <c r="AY233" s="35">
        <f t="shared" si="36"/>
        <v>0</v>
      </c>
      <c r="AZ233" s="35">
        <f t="shared" si="36"/>
        <v>0</v>
      </c>
      <c r="BA233" s="35">
        <f t="shared" si="36"/>
        <v>0</v>
      </c>
      <c r="BB233" s="35">
        <f t="shared" si="36"/>
        <v>0</v>
      </c>
      <c r="BC233" s="35">
        <f t="shared" si="36"/>
        <v>0</v>
      </c>
      <c r="BD233" s="35">
        <f t="shared" si="36"/>
        <v>0</v>
      </c>
      <c r="BE233" s="49">
        <f t="shared" si="33"/>
        <v>0</v>
      </c>
      <c r="BF233" s="51" t="e">
        <f t="shared" si="34"/>
        <v>#DIV/0!</v>
      </c>
    </row>
    <row r="236" spans="1:58" x14ac:dyDescent="0.25">
      <c r="A236" s="2" t="s">
        <v>32</v>
      </c>
      <c r="B236" s="39">
        <f>IF(OR(B10=Services!$A$13)+(B10=Services!$A$17),1,0)</f>
        <v>0</v>
      </c>
      <c r="C236" s="39">
        <f>IF(OR(C10=Services!$A$13)+(C10=Services!$A$17),1,0)</f>
        <v>0</v>
      </c>
      <c r="D236" s="39">
        <f>IF(OR(D10=Services!$A$13)+(D10=Services!$A$17),1,0)</f>
        <v>0</v>
      </c>
      <c r="E236" s="39">
        <f>IF(OR(E10=Services!$A$13)+(E10=Services!$A$17),1,0)</f>
        <v>0</v>
      </c>
      <c r="F236" s="39">
        <f>IF(OR(F10=Services!$A$13)+(F10=Services!$A$17),1,0)</f>
        <v>0</v>
      </c>
      <c r="G236" s="39">
        <f>IF(OR(G10=Services!$A$13)+(G10=Services!$A$17),1,0)</f>
        <v>0</v>
      </c>
      <c r="H236" s="39">
        <f>IF(OR(H10=Services!$A$13)+(H10=Services!$A$17),1,0)</f>
        <v>0</v>
      </c>
      <c r="I236" s="39">
        <f>IF(OR(I10=Services!$A$13)+(I10=Services!$A$17),1,0)</f>
        <v>0</v>
      </c>
      <c r="J236" s="39">
        <f>IF(OR(J10=Services!$A$13)+(J10=Services!$A$17),1,0)</f>
        <v>0</v>
      </c>
      <c r="K236" s="39">
        <f>IF(OR(K10=Services!$A$13)+(K10=Services!$A$17),1,0)</f>
        <v>0</v>
      </c>
      <c r="L236" s="39">
        <f>IF(OR(L10=Services!$A$13)+(L10=Services!$A$17),1,0)</f>
        <v>0</v>
      </c>
      <c r="M236" s="39">
        <f>IF(OR(M10=Services!$A$13)+(M10=Services!$A$17),1,0)</f>
        <v>0</v>
      </c>
      <c r="N236" s="39">
        <f>IF(OR(N10=Services!$A$13)+(N10=Services!$A$17),1,0)</f>
        <v>0</v>
      </c>
      <c r="O236" s="39">
        <f>IF(OR(O10=Services!$A$13)+(O10=Services!$A$17),1,0)</f>
        <v>0</v>
      </c>
      <c r="P236" s="39">
        <f>IF(OR(P10=Services!$A$13)+(P10=Services!$A$17),1,0)</f>
        <v>0</v>
      </c>
      <c r="Q236" s="39">
        <f>IF(OR(Q10=Services!$A$13)+(Q10=Services!$A$17),1,0)</f>
        <v>0</v>
      </c>
      <c r="R236" s="39">
        <f>IF(OR(R10=Services!$A$13)+(R10=Services!$A$17),1,0)</f>
        <v>0</v>
      </c>
      <c r="S236" s="39">
        <f>IF(OR(S10=Services!$A$13)+(S10=Services!$A$17),1,0)</f>
        <v>0</v>
      </c>
      <c r="T236" s="39">
        <f>IF(OR(T10=Services!$A$13)+(T10=Services!$A$17),1,0)</f>
        <v>0</v>
      </c>
      <c r="U236" s="39">
        <f>IF(OR(U10=Services!$A$13)+(U10=Services!$A$17),1,0)</f>
        <v>0</v>
      </c>
      <c r="V236" s="39">
        <f>IF(OR(V10=Services!$A$13)+(V10=Services!$A$17),1,0)</f>
        <v>0</v>
      </c>
      <c r="W236" s="39">
        <f>IF(OR(W10=Services!$A$13)+(W10=Services!$A$17),1,0)</f>
        <v>0</v>
      </c>
      <c r="X236" s="39">
        <f>IF(OR(X10=Services!$A$13)+(X10=Services!$A$17),1,0)</f>
        <v>0</v>
      </c>
      <c r="Y236" s="39">
        <f>IF(OR(Y10=Services!$A$13)+(Y10=Services!$A$17),1,0)</f>
        <v>0</v>
      </c>
      <c r="Z236" s="39">
        <f>IF(OR(Z10=Services!$A$13)+(Z10=Services!$A$17),1,0)</f>
        <v>0</v>
      </c>
      <c r="AA236" s="39">
        <f>IF(OR(AA10=Services!$A$13)+(AA10=Services!$A$17),1,0)</f>
        <v>0</v>
      </c>
      <c r="AB236" s="39">
        <f>IF(OR(AB10=Services!$A$13)+(AB10=Services!$A$17),1,0)</f>
        <v>0</v>
      </c>
      <c r="AC236" s="39">
        <f>IF(OR(AC10=Services!$A$13)+(AC10=Services!$A$17),1,0)</f>
        <v>0</v>
      </c>
      <c r="AD236" s="39">
        <f>IF(OR(AD10=Services!$A$13)+(AD10=Services!$A$17),1,0)</f>
        <v>0</v>
      </c>
      <c r="AE236" s="39">
        <f>IF(OR(AE10=Services!$A$13)+(AE10=Services!$A$17),1,0)</f>
        <v>0</v>
      </c>
      <c r="AF236" s="39">
        <f>IF(OR(AF10=Services!$A$13)+(AF10=Services!$A$17),1,0)</f>
        <v>0</v>
      </c>
      <c r="AG236" s="39">
        <f>IF(OR(AG10=Services!$A$13)+(AG10=Services!$A$17),1,0)</f>
        <v>0</v>
      </c>
      <c r="AH236" s="39">
        <f>IF(OR(AH10=Services!$A$13)+(AH10=Services!$A$17),1,0)</f>
        <v>0</v>
      </c>
      <c r="AI236" s="39">
        <f>IF(OR(AI10=Services!$A$13)+(AI10=Services!$A$17),1,0)</f>
        <v>0</v>
      </c>
      <c r="AJ236" s="39">
        <f>IF(OR(AJ10=Services!$A$13)+(AJ10=Services!$A$17),1,0)</f>
        <v>0</v>
      </c>
      <c r="AK236" s="39">
        <f>IF(OR(AK10=Services!$A$13)+(AK10=Services!$A$17),1,0)</f>
        <v>0</v>
      </c>
      <c r="AL236" s="39">
        <f>IF(OR(AL10=Services!$A$13)+(AL10=Services!$A$17),1,0)</f>
        <v>0</v>
      </c>
      <c r="AM236" s="39">
        <f>IF(OR(AM10=Services!$A$13)+(AM10=Services!$A$17),1,0)</f>
        <v>0</v>
      </c>
      <c r="AN236" s="39">
        <f>IF(OR(AN10=Services!$A$13)+(AN10=Services!$A$17),1,0)</f>
        <v>0</v>
      </c>
      <c r="AO236" s="39">
        <f>IF(OR(AO10=Services!$A$13)+(AO10=Services!$A$17),1,0)</f>
        <v>0</v>
      </c>
      <c r="AP236" s="39">
        <f>IF(OR(AP10=Services!$A$13)+(AP10=Services!$A$17),1,0)</f>
        <v>0</v>
      </c>
      <c r="AQ236" s="39">
        <f>IF(OR(AQ10=Services!$A$13)+(AQ10=Services!$A$17),1,0)</f>
        <v>0</v>
      </c>
      <c r="AR236" s="39">
        <f>IF(OR(AR10=Services!$A$13)+(AR10=Services!$A$17),1,0)</f>
        <v>0</v>
      </c>
      <c r="AS236" s="39">
        <f>IF(OR(AS10=Services!$A$13)+(AS10=Services!$A$17),1,0)</f>
        <v>0</v>
      </c>
      <c r="AT236" s="39">
        <f>IF(OR(AT10=Services!$A$13)+(AT10=Services!$A$17),1,0)</f>
        <v>0</v>
      </c>
      <c r="AU236" s="39">
        <f>IF(OR(AU10=Services!$A$13)+(AU10=Services!$A$17),1,0)</f>
        <v>0</v>
      </c>
      <c r="AV236" s="39">
        <f>IF(OR(AV10=Services!$A$13)+(AV10=Services!$A$17),1,0)</f>
        <v>0</v>
      </c>
      <c r="AW236" s="39">
        <f>IF(OR(AW10=Services!$A$13)+(AW10=Services!$A$17),1,0)</f>
        <v>0</v>
      </c>
      <c r="AX236" s="39">
        <f>IF(OR(AX10=Services!$A$13)+(AX10=Services!$A$17),1,0)</f>
        <v>0</v>
      </c>
      <c r="AY236" s="39">
        <f>IF(OR(AY10=Services!$A$13)+(AY10=Services!$A$17),1,0)</f>
        <v>0</v>
      </c>
      <c r="AZ236" s="39">
        <f>IF(OR(AZ10=Services!$A$13)+(AZ10=Services!$A$17),1,0)</f>
        <v>0</v>
      </c>
      <c r="BA236" s="39">
        <f>IF(OR(BA10=Services!$A$13)+(BA10=Services!$A$17),1,0)</f>
        <v>0</v>
      </c>
      <c r="BB236" s="39">
        <f>IF(OR(BB10=Services!$A$13)+(BB10=Services!$A$17),1,0)</f>
        <v>0</v>
      </c>
      <c r="BC236" s="39">
        <f>IF(OR(BC10=Services!$A$13)+(BC10=Services!$A$17),1,0)</f>
        <v>0</v>
      </c>
      <c r="BD236" s="39">
        <f>IF(OR(BD10=Services!$A$13)+(BD10=Services!$A$17),1,0)</f>
        <v>0</v>
      </c>
    </row>
    <row r="237" spans="1:58" x14ac:dyDescent="0.25">
      <c r="B237" s="38" t="s">
        <v>33</v>
      </c>
    </row>
    <row r="238" spans="1:58" x14ac:dyDescent="0.25">
      <c r="A238" s="40" t="str">
        <f>A17&amp;" pour BMR-BHRe"</f>
        <v>6-Mise à disposition de gants à UU au plus près des soins pour BMR-BHRe</v>
      </c>
      <c r="B238" s="40">
        <f>IF(AND(B17=Services!$A$28)*(B236=1)*(B10&lt;&gt;"")*(B$7&gt;=$B$225)*(B$7&lt;=$B$226),1,0)</f>
        <v>0</v>
      </c>
      <c r="C238" s="40">
        <f>IF(AND(C17=Services!$A$28)*(C236=1)*(C10&lt;&gt;"")*(C$7&gt;=$B$225)*(C$7&lt;=$B$226),1,0)</f>
        <v>0</v>
      </c>
      <c r="D238" s="40">
        <f>IF(AND(D17=Services!$A$28)*(D236=1)*(D10&lt;&gt;"")*(D$7&gt;=$B$225)*(D$7&lt;=$B$226),1,0)</f>
        <v>0</v>
      </c>
      <c r="E238" s="40">
        <f>IF(AND(E17=Services!$A$28)*(E236=1)*(E10&lt;&gt;"")*(E$7&gt;=$B$225)*(E$7&lt;=$B$226),1,0)</f>
        <v>0</v>
      </c>
      <c r="F238" s="40">
        <f>IF(AND(F17=Services!$A$28)*(F236=1)*(F10&lt;&gt;"")*(F$7&gt;=$B$225)*(F$7&lt;=$B$226),1,0)</f>
        <v>0</v>
      </c>
      <c r="G238" s="40">
        <f>IF(AND(G17=Services!$A$28)*(G236=1)*(G10&lt;&gt;"")*(G$7&gt;=$B$225)*(G$7&lt;=$B$226),1,0)</f>
        <v>0</v>
      </c>
      <c r="H238" s="40">
        <f>IF(AND(H17=Services!$A$28)*(H236=1)*(H10&lt;&gt;"")*(H$7&gt;=$B$225)*(H$7&lt;=$B$226),1,0)</f>
        <v>0</v>
      </c>
      <c r="I238" s="40">
        <f>IF(AND(I17=Services!$A$28)*(I236=1)*(I10&lt;&gt;"")*(I$7&gt;=$B$225)*(I$7&lt;=$B$226),1,0)</f>
        <v>0</v>
      </c>
      <c r="J238" s="40">
        <f>IF(AND(J17=Services!$A$28)*(J236=1)*(J10&lt;&gt;"")*(J$7&gt;=$B$225)*(J$7&lt;=$B$226),1,0)</f>
        <v>0</v>
      </c>
      <c r="K238" s="40">
        <f>IF(AND(K17=Services!$A$28)*(K236=1)*(K10&lt;&gt;"")*(K$7&gt;=$B$225)*(K$7&lt;=$B$226),1,0)</f>
        <v>0</v>
      </c>
      <c r="L238" s="40">
        <f>IF(AND(L17=Services!$A$28)*(L236=1)*(L10&lt;&gt;"")*(L$7&gt;=$B$225)*(L$7&lt;=$B$226),1,0)</f>
        <v>0</v>
      </c>
      <c r="M238" s="40">
        <f>IF(AND(M17=Services!$A$28)*(M236=1)*(M10&lt;&gt;"")*(M$7&gt;=$B$225)*(M$7&lt;=$B$226),1,0)</f>
        <v>0</v>
      </c>
      <c r="N238" s="40">
        <f>IF(AND(N17=Services!$A$28)*(N236=1)*(N10&lt;&gt;"")*(N$7&gt;=$B$225)*(N$7&lt;=$B$226),1,0)</f>
        <v>0</v>
      </c>
      <c r="O238" s="40">
        <f>IF(AND(O17=Services!$A$28)*(O236=1)*(O10&lt;&gt;"")*(O$7&gt;=$B$225)*(O$7&lt;=$B$226),1,0)</f>
        <v>0</v>
      </c>
      <c r="P238" s="40">
        <f>IF(AND(P17=Services!$A$28)*(P236=1)*(P10&lt;&gt;"")*(P$7&gt;=$B$225)*(P$7&lt;=$B$226),1,0)</f>
        <v>0</v>
      </c>
      <c r="Q238" s="40">
        <f>IF(AND(Q17=Services!$A$28)*(Q236=1)*(Q10&lt;&gt;"")*(Q$7&gt;=$B$225)*(Q$7&lt;=$B$226),1,0)</f>
        <v>0</v>
      </c>
      <c r="R238" s="40">
        <f>IF(AND(R17=Services!$A$28)*(R236=1)*(R10&lt;&gt;"")*(R$7&gt;=$B$225)*(R$7&lt;=$B$226),1,0)</f>
        <v>0</v>
      </c>
      <c r="S238" s="40">
        <f>IF(AND(S17=Services!$A$28)*(S236=1)*(S10&lt;&gt;"")*(S$7&gt;=$B$225)*(S$7&lt;=$B$226),1,0)</f>
        <v>0</v>
      </c>
      <c r="T238" s="40">
        <f>IF(AND(T17=Services!$A$28)*(T236=1)*(T10&lt;&gt;"")*(T$7&gt;=$B$225)*(T$7&lt;=$B$226),1,0)</f>
        <v>0</v>
      </c>
      <c r="U238" s="40">
        <f>IF(AND(U17=Services!$A$28)*(U236=1)*(U10&lt;&gt;"")*(U$7&gt;=$B$225)*(U$7&lt;=$B$226),1,0)</f>
        <v>0</v>
      </c>
      <c r="V238" s="40">
        <f>IF(AND(V17=Services!$A$28)*(V236=1)*(V10&lt;&gt;"")*(V$7&gt;=$B$225)*(V$7&lt;=$B$226),1,0)</f>
        <v>0</v>
      </c>
      <c r="W238" s="40">
        <f>IF(AND(W17=Services!$A$28)*(W236=1)*(W10&lt;&gt;"")*(W$7&gt;=$B$225)*(W$7&lt;=$B$226),1,0)</f>
        <v>0</v>
      </c>
      <c r="X238" s="40">
        <f>IF(AND(X17=Services!$A$28)*(X236=1)*(X10&lt;&gt;"")*(X$7&gt;=$B$225)*(X$7&lt;=$B$226),1,0)</f>
        <v>0</v>
      </c>
      <c r="Y238" s="40">
        <f>IF(AND(Y17=Services!$A$28)*(Y236=1)*(Y10&lt;&gt;"")*(Y$7&gt;=$B$225)*(Y$7&lt;=$B$226),1,0)</f>
        <v>0</v>
      </c>
      <c r="Z238" s="40">
        <f>IF(AND(Z17=Services!$A$28)*(Z236=1)*(Z10&lt;&gt;"")*(Z$7&gt;=$B$225)*(Z$7&lt;=$B$226),1,0)</f>
        <v>0</v>
      </c>
      <c r="AA238" s="40">
        <f>IF(AND(AA17=Services!$A$28)*(AA236=1)*(AA10&lt;&gt;"")*(AA$7&gt;=$B$225)*(AA$7&lt;=$B$226),1,0)</f>
        <v>0</v>
      </c>
      <c r="AB238" s="40">
        <f>IF(AND(AB17=Services!$A$28)*(AB236=1)*(AB10&lt;&gt;"")*(AB$7&gt;=$B$225)*(AB$7&lt;=$B$226),1,0)</f>
        <v>0</v>
      </c>
      <c r="AC238" s="40">
        <f>IF(AND(AC17=Services!$A$28)*(AC236=1)*(AC10&lt;&gt;"")*(AC$7&gt;=$B$225)*(AC$7&lt;=$B$226),1,0)</f>
        <v>0</v>
      </c>
      <c r="AD238" s="40">
        <f>IF(AND(AD17=Services!$A$28)*(AD236=1)*(AD10&lt;&gt;"")*(AD$7&gt;=$B$225)*(AD$7&lt;=$B$226),1,0)</f>
        <v>0</v>
      </c>
      <c r="AE238" s="40">
        <f>IF(AND(AE17=Services!$A$28)*(AE236=1)*(AE10&lt;&gt;"")*(AE$7&gt;=$B$225)*(AE$7&lt;=$B$226),1,0)</f>
        <v>0</v>
      </c>
      <c r="AF238" s="40">
        <f>IF(AND(AF17=Services!$A$28)*(AF236=1)*(AF10&lt;&gt;"")*(AF$7&gt;=$B$225)*(AF$7&lt;=$B$226),1,0)</f>
        <v>0</v>
      </c>
      <c r="AG238" s="40">
        <f>IF(AND(AG17=Services!$A$28)*(AG236=1)*(AG10&lt;&gt;"")*(AG$7&gt;=$B$225)*(AG$7&lt;=$B$226),1,0)</f>
        <v>0</v>
      </c>
      <c r="AH238" s="40">
        <f>IF(AND(AH17=Services!$A$28)*(AH236=1)*(AH10&lt;&gt;"")*(AH$7&gt;=$B$225)*(AH$7&lt;=$B$226),1,0)</f>
        <v>0</v>
      </c>
      <c r="AI238" s="40">
        <f>IF(AND(AI17=Services!$A$28)*(AI236=1)*(AI10&lt;&gt;"")*(AI$7&gt;=$B$225)*(AI$7&lt;=$B$226),1,0)</f>
        <v>0</v>
      </c>
      <c r="AJ238" s="40">
        <f>IF(AND(AJ17=Services!$A$28)*(AJ236=1)*(AJ10&lt;&gt;"")*(AJ$7&gt;=$B$225)*(AJ$7&lt;=$B$226),1,0)</f>
        <v>0</v>
      </c>
      <c r="AK238" s="40">
        <f>IF(AND(AK17=Services!$A$28)*(AK236=1)*(AK10&lt;&gt;"")*(AK$7&gt;=$B$225)*(AK$7&lt;=$B$226),1,0)</f>
        <v>0</v>
      </c>
      <c r="AL238" s="40">
        <f>IF(AND(AL17=Services!$A$28)*(AL236=1)*(AL10&lt;&gt;"")*(AL$7&gt;=$B$225)*(AL$7&lt;=$B$226),1,0)</f>
        <v>0</v>
      </c>
      <c r="AM238" s="40">
        <f>IF(AND(AM17=Services!$A$28)*(AM236=1)*(AM10&lt;&gt;"")*(AM$7&gt;=$B$225)*(AM$7&lt;=$B$226),1,0)</f>
        <v>0</v>
      </c>
      <c r="AN238" s="40">
        <f>IF(AND(AN17=Services!$A$28)*(AN236=1)*(AN10&lt;&gt;"")*(AN$7&gt;=$B$225)*(AN$7&lt;=$B$226),1,0)</f>
        <v>0</v>
      </c>
      <c r="AO238" s="40">
        <f>IF(AND(AO17=Services!$A$28)*(AO236=1)*(AO10&lt;&gt;"")*(AO$7&gt;=$B$225)*(AO$7&lt;=$B$226),1,0)</f>
        <v>0</v>
      </c>
      <c r="AP238" s="40">
        <f>IF(AND(AP17=Services!$A$28)*(AP236=1)*(AP10&lt;&gt;"")*(AP$7&gt;=$B$225)*(AP$7&lt;=$B$226),1,0)</f>
        <v>0</v>
      </c>
      <c r="AQ238" s="40">
        <f>IF(AND(AQ17=Services!$A$28)*(AQ236=1)*(AQ10&lt;&gt;"")*(AQ$7&gt;=$B$225)*(AQ$7&lt;=$B$226),1,0)</f>
        <v>0</v>
      </c>
      <c r="AR238" s="40">
        <f>IF(AND(AR17=Services!$A$28)*(AR236=1)*(AR10&lt;&gt;"")*(AR$7&gt;=$B$225)*(AR$7&lt;=$B$226),1,0)</f>
        <v>0</v>
      </c>
      <c r="AS238" s="40">
        <f>IF(AND(AS17=Services!$A$28)*(AS236=1)*(AS10&lt;&gt;"")*(AS$7&gt;=$B$225)*(AS$7&lt;=$B$226),1,0)</f>
        <v>0</v>
      </c>
      <c r="AT238" s="40">
        <f>IF(AND(AT17=Services!$A$28)*(AT236=1)*(AT10&lt;&gt;"")*(AT$7&gt;=$B$225)*(AT$7&lt;=$B$226),1,0)</f>
        <v>0</v>
      </c>
      <c r="AU238" s="40">
        <f>IF(AND(AU17=Services!$A$28)*(AU236=1)*(AU10&lt;&gt;"")*(AU$7&gt;=$B$225)*(AU$7&lt;=$B$226),1,0)</f>
        <v>0</v>
      </c>
      <c r="AV238" s="40">
        <f>IF(AND(AV17=Services!$A$28)*(AV236=1)*(AV10&lt;&gt;"")*(AV$7&gt;=$B$225)*(AV$7&lt;=$B$226),1,0)</f>
        <v>0</v>
      </c>
      <c r="AW238" s="40">
        <f>IF(AND(AW17=Services!$A$28)*(AW236=1)*(AW10&lt;&gt;"")*(AW$7&gt;=$B$225)*(AW$7&lt;=$B$226),1,0)</f>
        <v>0</v>
      </c>
      <c r="AX238" s="40">
        <f>IF(AND(AX17=Services!$A$28)*(AX236=1)*(AX10&lt;&gt;"")*(AX$7&gt;=$B$225)*(AX$7&lt;=$B$226),1,0)</f>
        <v>0</v>
      </c>
      <c r="AY238" s="40">
        <f>IF(AND(AY17=Services!$A$28)*(AY236=1)*(AY10&lt;&gt;"")*(AY$7&gt;=$B$225)*(AY$7&lt;=$B$226),1,0)</f>
        <v>0</v>
      </c>
      <c r="AZ238" s="40">
        <f>IF(AND(AZ17=Services!$A$28)*(AZ236=1)*(AZ10&lt;&gt;"")*(AZ$7&gt;=$B$225)*(AZ$7&lt;=$B$226),1,0)</f>
        <v>0</v>
      </c>
      <c r="BA238" s="40">
        <f>IF(AND(BA17=Services!$A$28)*(BA236=1)*(BA10&lt;&gt;"")*(BA$7&gt;=$B$225)*(BA$7&lt;=$B$226),1,0)</f>
        <v>0</v>
      </c>
      <c r="BB238" s="40">
        <f>IF(AND(BB17=Services!$A$28)*(BB236=1)*(BB10&lt;&gt;"")*(BB$7&gt;=$B$225)*(BB$7&lt;=$B$226),1,0)</f>
        <v>0</v>
      </c>
      <c r="BC238" s="40">
        <f>IF(AND(BC17=Services!$A$28)*(BC236=1)*(BC10&lt;&gt;"")*(BC$7&gt;=$B$225)*(BC$7&lt;=$B$226),1,0)</f>
        <v>0</v>
      </c>
      <c r="BD238" s="40">
        <f>IF(AND(BD17=Services!$A$28)*(BD236=1)*(BD10&lt;&gt;"")*(BD$7&gt;=$B$225)*(BD$7&lt;=$B$226),1,0)</f>
        <v>0</v>
      </c>
    </row>
    <row r="239" spans="1:58" x14ac:dyDescent="0.25">
      <c r="A239" s="40" t="str">
        <f>A17&amp;" pour autres germes"</f>
        <v>6-Mise à disposition de gants à UU au plus près des soins pour autres germes</v>
      </c>
      <c r="B239" s="40">
        <f>IF(AND(B17=Services!$A$27)*(B236&lt;&gt;1)*(B$7&gt;=$B$225)*(B$7&lt;=$B$226),1,0)</f>
        <v>0</v>
      </c>
      <c r="C239" s="40">
        <f>IF(AND(C17=Services!$A$27)*(C236&lt;&gt;1)*(C$7&gt;=$B$225)*(C$7&lt;=$B$226),1,0)</f>
        <v>0</v>
      </c>
      <c r="D239" s="40">
        <f>IF(AND(D17=Services!$A$27)*(D236&lt;&gt;1)*(D$7&gt;=$B$225)*(D$7&lt;=$B$226),1,0)</f>
        <v>0</v>
      </c>
      <c r="E239" s="40">
        <f>IF(AND(E17=Services!$A$27)*(E236&lt;&gt;1)*(E$7&gt;=$B$225)*(E$7&lt;=$B$226),1,0)</f>
        <v>0</v>
      </c>
      <c r="F239" s="40">
        <f>IF(AND(F17=Services!$A$27)*(F236&lt;&gt;1)*(F$7&gt;=$B$225)*(F$7&lt;=$B$226),1,0)</f>
        <v>0</v>
      </c>
      <c r="G239" s="40">
        <f>IF(AND(G17=Services!$A$27)*(G236&lt;&gt;1)*(G$7&gt;=$B$225)*(G$7&lt;=$B$226),1,0)</f>
        <v>0</v>
      </c>
      <c r="H239" s="40">
        <f>IF(AND(H17=Services!$A$27)*(H236&lt;&gt;1)*(H$7&gt;=$B$225)*(H$7&lt;=$B$226),1,0)</f>
        <v>0</v>
      </c>
      <c r="I239" s="40">
        <f>IF(AND(I17=Services!$A$27)*(I236&lt;&gt;1)*(I$7&gt;=$B$225)*(I$7&lt;=$B$226),1,0)</f>
        <v>0</v>
      </c>
      <c r="J239" s="40">
        <f>IF(AND(J17=Services!$A$27)*(J236&lt;&gt;1)*(J$7&gt;=$B$225)*(J$7&lt;=$B$226),1,0)</f>
        <v>0</v>
      </c>
      <c r="K239" s="40">
        <f>IF(AND(K17=Services!$A$27)*(K236&lt;&gt;1)*(K$7&gt;=$B$225)*(K$7&lt;=$B$226),1,0)</f>
        <v>0</v>
      </c>
      <c r="L239" s="40">
        <f>IF(AND(L17=Services!$A$27)*(L236&lt;&gt;1)*(L$7&gt;=$B$225)*(L$7&lt;=$B$226),1,0)</f>
        <v>0</v>
      </c>
      <c r="M239" s="40">
        <f>IF(AND(M17=Services!$A$27)*(M236&lt;&gt;1)*(M$7&gt;=$B$225)*(M$7&lt;=$B$226),1,0)</f>
        <v>0</v>
      </c>
      <c r="N239" s="40">
        <f>IF(AND(N17=Services!$A$27)*(N236&lt;&gt;1)*(N$7&gt;=$B$225)*(N$7&lt;=$B$226),1,0)</f>
        <v>0</v>
      </c>
      <c r="O239" s="40">
        <f>IF(AND(O17=Services!$A$27)*(O236&lt;&gt;1)*(O$7&gt;=$B$225)*(O$7&lt;=$B$226),1,0)</f>
        <v>0</v>
      </c>
      <c r="P239" s="40">
        <f>IF(AND(P17=Services!$A$27)*(P236&lt;&gt;1)*(P$7&gt;=$B$225)*(P$7&lt;=$B$226),1,0)</f>
        <v>0</v>
      </c>
      <c r="Q239" s="40">
        <f>IF(AND(Q17=Services!$A$27)*(Q236&lt;&gt;1)*(Q$7&gt;=$B$225)*(Q$7&lt;=$B$226),1,0)</f>
        <v>0</v>
      </c>
      <c r="R239" s="40">
        <f>IF(AND(R17=Services!$A$27)*(R236&lt;&gt;1)*(R$7&gt;=$B$225)*(R$7&lt;=$B$226),1,0)</f>
        <v>0</v>
      </c>
      <c r="S239" s="40">
        <f>IF(AND(S17=Services!$A$27)*(S236&lt;&gt;1)*(S$7&gt;=$B$225)*(S$7&lt;=$B$226),1,0)</f>
        <v>0</v>
      </c>
      <c r="T239" s="40">
        <f>IF(AND(T17=Services!$A$27)*(T236&lt;&gt;1)*(T$7&gt;=$B$225)*(T$7&lt;=$B$226),1,0)</f>
        <v>0</v>
      </c>
      <c r="U239" s="40">
        <f>IF(AND(U17=Services!$A$27)*(U236&lt;&gt;1)*(U$7&gt;=$B$225)*(U$7&lt;=$B$226),1,0)</f>
        <v>0</v>
      </c>
      <c r="V239" s="40">
        <f>IF(AND(V17=Services!$A$27)*(V236&lt;&gt;1)*(V$7&gt;=$B$225)*(V$7&lt;=$B$226),1,0)</f>
        <v>0</v>
      </c>
      <c r="W239" s="40">
        <f>IF(AND(W17=Services!$A$27)*(W236&lt;&gt;1)*(W$7&gt;=$B$225)*(W$7&lt;=$B$226),1,0)</f>
        <v>0</v>
      </c>
      <c r="X239" s="40">
        <f>IF(AND(X17=Services!$A$27)*(X236&lt;&gt;1)*(X$7&gt;=$B$225)*(X$7&lt;=$B$226),1,0)</f>
        <v>0</v>
      </c>
      <c r="Y239" s="40">
        <f>IF(AND(Y17=Services!$A$27)*(Y236&lt;&gt;1)*(Y$7&gt;=$B$225)*(Y$7&lt;=$B$226),1,0)</f>
        <v>0</v>
      </c>
      <c r="Z239" s="40">
        <f>IF(AND(Z17=Services!$A$27)*(Z236&lt;&gt;1)*(Z$7&gt;=$B$225)*(Z$7&lt;=$B$226),1,0)</f>
        <v>0</v>
      </c>
      <c r="AA239" s="40">
        <f>IF(AND(AA17=Services!$A$27)*(AA236&lt;&gt;1)*(AA$7&gt;=$B$225)*(AA$7&lt;=$B$226),1,0)</f>
        <v>0</v>
      </c>
      <c r="AB239" s="40">
        <f>IF(AND(AB17=Services!$A$27)*(AB236&lt;&gt;1)*(AB$7&gt;=$B$225)*(AB$7&lt;=$B$226),1,0)</f>
        <v>0</v>
      </c>
      <c r="AC239" s="40">
        <f>IF(AND(AC17=Services!$A$27)*(AC236&lt;&gt;1)*(AC$7&gt;=$B$225)*(AC$7&lt;=$B$226),1,0)</f>
        <v>0</v>
      </c>
      <c r="AD239" s="40">
        <f>IF(AND(AD17=Services!$A$27)*(AD236&lt;&gt;1)*(AD$7&gt;=$B$225)*(AD$7&lt;=$B$226),1,0)</f>
        <v>0</v>
      </c>
      <c r="AE239" s="40">
        <f>IF(AND(AE17=Services!$A$27)*(AE236&lt;&gt;1)*(AE$7&gt;=$B$225)*(AE$7&lt;=$B$226),1,0)</f>
        <v>0</v>
      </c>
      <c r="AF239" s="40">
        <f>IF(AND(AF17=Services!$A$27)*(AF236&lt;&gt;1)*(AF$7&gt;=$B$225)*(AF$7&lt;=$B$226),1,0)</f>
        <v>0</v>
      </c>
      <c r="AG239" s="40">
        <f>IF(AND(AG17=Services!$A$27)*(AG236&lt;&gt;1)*(AG$7&gt;=$B$225)*(AG$7&lt;=$B$226),1,0)</f>
        <v>0</v>
      </c>
      <c r="AH239" s="40">
        <f>IF(AND(AH17=Services!$A$27)*(AH236&lt;&gt;1)*(AH$7&gt;=$B$225)*(AH$7&lt;=$B$226),1,0)</f>
        <v>0</v>
      </c>
      <c r="AI239" s="40">
        <f>IF(AND(AI17=Services!$A$27)*(AI236&lt;&gt;1)*(AI$7&gt;=$B$225)*(AI$7&lt;=$B$226),1,0)</f>
        <v>0</v>
      </c>
      <c r="AJ239" s="40">
        <f>IF(AND(AJ17=Services!$A$27)*(AJ236&lt;&gt;1)*(AJ$7&gt;=$B$225)*(AJ$7&lt;=$B$226),1,0)</f>
        <v>0</v>
      </c>
      <c r="AK239" s="40">
        <f>IF(AND(AK17=Services!$A$27)*(AK236&lt;&gt;1)*(AK$7&gt;=$B$225)*(AK$7&lt;=$B$226),1,0)</f>
        <v>0</v>
      </c>
      <c r="AL239" s="40">
        <f>IF(AND(AL17=Services!$A$27)*(AL236&lt;&gt;1)*(AL$7&gt;=$B$225)*(AL$7&lt;=$B$226),1,0)</f>
        <v>0</v>
      </c>
      <c r="AM239" s="40">
        <f>IF(AND(AM17=Services!$A$27)*(AM236&lt;&gt;1)*(AM$7&gt;=$B$225)*(AM$7&lt;=$B$226),1,0)</f>
        <v>0</v>
      </c>
      <c r="AN239" s="40">
        <f>IF(AND(AN17=Services!$A$27)*(AN236&lt;&gt;1)*(AN$7&gt;=$B$225)*(AN$7&lt;=$B$226),1,0)</f>
        <v>0</v>
      </c>
      <c r="AO239" s="40">
        <f>IF(AND(AO17=Services!$A$27)*(AO236&lt;&gt;1)*(AO$7&gt;=$B$225)*(AO$7&lt;=$B$226),1,0)</f>
        <v>0</v>
      </c>
      <c r="AP239" s="40">
        <f>IF(AND(AP17=Services!$A$27)*(AP236&lt;&gt;1)*(AP$7&gt;=$B$225)*(AP$7&lt;=$B$226),1,0)</f>
        <v>0</v>
      </c>
      <c r="AQ239" s="40">
        <f>IF(AND(AQ17=Services!$A$27)*(AQ236&lt;&gt;1)*(AQ$7&gt;=$B$225)*(AQ$7&lt;=$B$226),1,0)</f>
        <v>0</v>
      </c>
      <c r="AR239" s="40">
        <f>IF(AND(AR17=Services!$A$27)*(AR236&lt;&gt;1)*(AR$7&gt;=$B$225)*(AR$7&lt;=$B$226),1,0)</f>
        <v>0</v>
      </c>
      <c r="AS239" s="40">
        <f>IF(AND(AS17=Services!$A$27)*(AS236&lt;&gt;1)*(AS$7&gt;=$B$225)*(AS$7&lt;=$B$226),1,0)</f>
        <v>0</v>
      </c>
      <c r="AT239" s="40">
        <f>IF(AND(AT17=Services!$A$27)*(AT236&lt;&gt;1)*(AT$7&gt;=$B$225)*(AT$7&lt;=$B$226),1,0)</f>
        <v>0</v>
      </c>
      <c r="AU239" s="40">
        <f>IF(AND(AU17=Services!$A$27)*(AU236&lt;&gt;1)*(AU$7&gt;=$B$225)*(AU$7&lt;=$B$226),1,0)</f>
        <v>0</v>
      </c>
      <c r="AV239" s="40">
        <f>IF(AND(AV17=Services!$A$27)*(AV236&lt;&gt;1)*(AV$7&gt;=$B$225)*(AV$7&lt;=$B$226),1,0)</f>
        <v>0</v>
      </c>
      <c r="AW239" s="40">
        <f>IF(AND(AW17=Services!$A$27)*(AW236&lt;&gt;1)*(AW$7&gt;=$B$225)*(AW$7&lt;=$B$226),1,0)</f>
        <v>0</v>
      </c>
      <c r="AX239" s="40">
        <f>IF(AND(AX17=Services!$A$27)*(AX236&lt;&gt;1)*(AX$7&gt;=$B$225)*(AX$7&lt;=$B$226),1,0)</f>
        <v>0</v>
      </c>
      <c r="AY239" s="40">
        <f>IF(AND(AY17=Services!$A$27)*(AY236&lt;&gt;1)*(AY$7&gt;=$B$225)*(AY$7&lt;=$B$226),1,0)</f>
        <v>0</v>
      </c>
      <c r="AZ239" s="40">
        <f>IF(AND(AZ17=Services!$A$27)*(AZ236&lt;&gt;1)*(AZ$7&gt;=$B$225)*(AZ$7&lt;=$B$226),1,0)</f>
        <v>0</v>
      </c>
      <c r="BA239" s="40">
        <f>IF(AND(BA17=Services!$A$27)*(BA236&lt;&gt;1)*(BA$7&gt;=$B$225)*(BA$7&lt;=$B$226),1,0)</f>
        <v>0</v>
      </c>
      <c r="BB239" s="40">
        <f>IF(AND(BB17=Services!$A$27)*(BB236&lt;&gt;1)*(BB$7&gt;=$B$225)*(BB$7&lt;=$B$226),1,0)</f>
        <v>0</v>
      </c>
      <c r="BC239" s="40">
        <f>IF(AND(BC17=Services!$A$27)*(BC236&lt;&gt;1)*(BC$7&gt;=$B$225)*(BC$7&lt;=$B$226),1,0)</f>
        <v>0</v>
      </c>
      <c r="BD239" s="40">
        <f>IF(AND(BD17=Services!$A$27)*(BD236&lt;&gt;1)*(BD$7&gt;=$B$225)*(BD$7&lt;=$B$226),1,0)</f>
        <v>0</v>
      </c>
    </row>
    <row r="240" spans="1:58" x14ac:dyDescent="0.25">
      <c r="A240" s="3"/>
    </row>
    <row r="242" spans="1:58" x14ac:dyDescent="0.25">
      <c r="A242" s="2" t="s">
        <v>16</v>
      </c>
      <c r="B242" s="25">
        <f>IF(AND(B8&lt;&gt;"")*(B$7&gt;=$B$225)*(B$7&lt;=$B$226),1,0)</f>
        <v>0</v>
      </c>
      <c r="C242" s="25">
        <f t="shared" ref="C242" si="37">IF(AND(C8&lt;&gt;"")*(C$7&gt;=$B$225)*(C$7&lt;=$B$226),1,0)</f>
        <v>0</v>
      </c>
      <c r="D242" s="25">
        <f t="shared" ref="D242:BD242" si="38">IF(AND(D8&lt;&gt;"")*(D$7&gt;=$B$225)*(D$7&lt;=$B$226),1,0)</f>
        <v>0</v>
      </c>
      <c r="E242" s="25">
        <f t="shared" si="38"/>
        <v>0</v>
      </c>
      <c r="F242" s="25">
        <f t="shared" si="38"/>
        <v>0</v>
      </c>
      <c r="G242" s="25">
        <f t="shared" si="38"/>
        <v>0</v>
      </c>
      <c r="H242" s="25">
        <f t="shared" si="38"/>
        <v>0</v>
      </c>
      <c r="I242" s="25">
        <f t="shared" si="38"/>
        <v>0</v>
      </c>
      <c r="J242" s="25">
        <f t="shared" si="38"/>
        <v>0</v>
      </c>
      <c r="K242" s="25">
        <f t="shared" si="38"/>
        <v>0</v>
      </c>
      <c r="L242" s="25">
        <f t="shared" si="38"/>
        <v>0</v>
      </c>
      <c r="M242" s="25">
        <f t="shared" si="38"/>
        <v>0</v>
      </c>
      <c r="N242" s="25">
        <f t="shared" si="38"/>
        <v>0</v>
      </c>
      <c r="O242" s="25">
        <f t="shared" si="38"/>
        <v>0</v>
      </c>
      <c r="P242" s="25">
        <f t="shared" si="38"/>
        <v>0</v>
      </c>
      <c r="Q242" s="25">
        <f t="shared" si="38"/>
        <v>0</v>
      </c>
      <c r="R242" s="25">
        <f t="shared" si="38"/>
        <v>0</v>
      </c>
      <c r="S242" s="25">
        <f t="shared" si="38"/>
        <v>0</v>
      </c>
      <c r="T242" s="25">
        <f t="shared" si="38"/>
        <v>0</v>
      </c>
      <c r="U242" s="25">
        <f t="shared" si="38"/>
        <v>0</v>
      </c>
      <c r="V242" s="25">
        <f t="shared" si="38"/>
        <v>0</v>
      </c>
      <c r="W242" s="25">
        <f t="shared" si="38"/>
        <v>0</v>
      </c>
      <c r="X242" s="25">
        <f t="shared" si="38"/>
        <v>0</v>
      </c>
      <c r="Y242" s="25">
        <f t="shared" si="38"/>
        <v>0</v>
      </c>
      <c r="Z242" s="25">
        <f t="shared" si="38"/>
        <v>0</v>
      </c>
      <c r="AA242" s="25">
        <f t="shared" si="38"/>
        <v>0</v>
      </c>
      <c r="AB242" s="25">
        <f t="shared" si="38"/>
        <v>0</v>
      </c>
      <c r="AC242" s="25">
        <f t="shared" si="38"/>
        <v>0</v>
      </c>
      <c r="AD242" s="25">
        <f t="shared" si="38"/>
        <v>0</v>
      </c>
      <c r="AE242" s="25">
        <f t="shared" si="38"/>
        <v>0</v>
      </c>
      <c r="AF242" s="25">
        <f t="shared" si="38"/>
        <v>0</v>
      </c>
      <c r="AG242" s="25">
        <f t="shared" si="38"/>
        <v>0</v>
      </c>
      <c r="AH242" s="25">
        <f t="shared" si="38"/>
        <v>0</v>
      </c>
      <c r="AI242" s="25">
        <f t="shared" si="38"/>
        <v>0</v>
      </c>
      <c r="AJ242" s="25">
        <f t="shared" si="38"/>
        <v>0</v>
      </c>
      <c r="AK242" s="25">
        <f t="shared" si="38"/>
        <v>0</v>
      </c>
      <c r="AL242" s="25">
        <f t="shared" si="38"/>
        <v>0</v>
      </c>
      <c r="AM242" s="25">
        <f t="shared" si="38"/>
        <v>0</v>
      </c>
      <c r="AN242" s="25">
        <f t="shared" si="38"/>
        <v>0</v>
      </c>
      <c r="AO242" s="25">
        <f t="shared" si="38"/>
        <v>0</v>
      </c>
      <c r="AP242" s="25">
        <f t="shared" si="38"/>
        <v>0</v>
      </c>
      <c r="AQ242" s="25">
        <f t="shared" si="38"/>
        <v>0</v>
      </c>
      <c r="AR242" s="25">
        <f t="shared" si="38"/>
        <v>0</v>
      </c>
      <c r="AS242" s="25">
        <f t="shared" si="38"/>
        <v>0</v>
      </c>
      <c r="AT242" s="25">
        <f t="shared" si="38"/>
        <v>0</v>
      </c>
      <c r="AU242" s="25">
        <f t="shared" si="38"/>
        <v>0</v>
      </c>
      <c r="AV242" s="25">
        <f t="shared" si="38"/>
        <v>0</v>
      </c>
      <c r="AW242" s="25">
        <f t="shared" si="38"/>
        <v>0</v>
      </c>
      <c r="AX242" s="25">
        <f t="shared" si="38"/>
        <v>0</v>
      </c>
      <c r="AY242" s="25">
        <f t="shared" si="38"/>
        <v>0</v>
      </c>
      <c r="AZ242" s="25">
        <f t="shared" si="38"/>
        <v>0</v>
      </c>
      <c r="BA242" s="25">
        <f t="shared" si="38"/>
        <v>0</v>
      </c>
      <c r="BB242" s="25">
        <f t="shared" si="38"/>
        <v>0</v>
      </c>
      <c r="BC242" s="25">
        <f t="shared" si="38"/>
        <v>0</v>
      </c>
      <c r="BD242" s="25">
        <f t="shared" si="38"/>
        <v>0</v>
      </c>
      <c r="BE242" s="37">
        <f>SUM(B242:BD242)</f>
        <v>0</v>
      </c>
    </row>
    <row r="243" spans="1:58" x14ac:dyDescent="0.25">
      <c r="A243" s="2" t="s">
        <v>18</v>
      </c>
      <c r="B243" s="25">
        <f>IF(AND(B24&lt;80)*(B8&lt;&gt;"")*(B$7&gt;=$B$225)*(B$7&lt;=$B$226),1,0)</f>
        <v>0</v>
      </c>
      <c r="C243" s="25">
        <f t="shared" ref="C243" si="39">IF(AND(C24&lt;80)*(C8&lt;&gt;"")*(C$7&gt;=$B$225)*(C$7&lt;=$B$226),1,0)</f>
        <v>0</v>
      </c>
      <c r="D243" s="25">
        <f t="shared" ref="D243:BD243" si="40">IF(AND(D24&lt;80)*(D8&lt;&gt;"")*(D$7&gt;=$B$225)*(D$7&lt;=$B$226),1,0)</f>
        <v>0</v>
      </c>
      <c r="E243" s="25">
        <f t="shared" si="40"/>
        <v>0</v>
      </c>
      <c r="F243" s="25">
        <f t="shared" si="40"/>
        <v>0</v>
      </c>
      <c r="G243" s="25">
        <f t="shared" si="40"/>
        <v>0</v>
      </c>
      <c r="H243" s="25">
        <f t="shared" si="40"/>
        <v>0</v>
      </c>
      <c r="I243" s="25">
        <f t="shared" si="40"/>
        <v>0</v>
      </c>
      <c r="J243" s="25">
        <f t="shared" si="40"/>
        <v>0</v>
      </c>
      <c r="K243" s="25">
        <f t="shared" si="40"/>
        <v>0</v>
      </c>
      <c r="L243" s="25">
        <f t="shared" si="40"/>
        <v>0</v>
      </c>
      <c r="M243" s="25">
        <f t="shared" si="40"/>
        <v>0</v>
      </c>
      <c r="N243" s="25">
        <f t="shared" si="40"/>
        <v>0</v>
      </c>
      <c r="O243" s="25">
        <f t="shared" si="40"/>
        <v>0</v>
      </c>
      <c r="P243" s="25">
        <f t="shared" si="40"/>
        <v>0</v>
      </c>
      <c r="Q243" s="25">
        <f t="shared" si="40"/>
        <v>0</v>
      </c>
      <c r="R243" s="25">
        <f t="shared" si="40"/>
        <v>0</v>
      </c>
      <c r="S243" s="25">
        <f t="shared" si="40"/>
        <v>0</v>
      </c>
      <c r="T243" s="25">
        <f t="shared" si="40"/>
        <v>0</v>
      </c>
      <c r="U243" s="25">
        <f t="shared" si="40"/>
        <v>0</v>
      </c>
      <c r="V243" s="25">
        <f t="shared" si="40"/>
        <v>0</v>
      </c>
      <c r="W243" s="25">
        <f t="shared" si="40"/>
        <v>0</v>
      </c>
      <c r="X243" s="25">
        <f t="shared" si="40"/>
        <v>0</v>
      </c>
      <c r="Y243" s="25">
        <f t="shared" si="40"/>
        <v>0</v>
      </c>
      <c r="Z243" s="25">
        <f t="shared" si="40"/>
        <v>0</v>
      </c>
      <c r="AA243" s="25">
        <f t="shared" si="40"/>
        <v>0</v>
      </c>
      <c r="AB243" s="25">
        <f t="shared" si="40"/>
        <v>0</v>
      </c>
      <c r="AC243" s="25">
        <f t="shared" si="40"/>
        <v>0</v>
      </c>
      <c r="AD243" s="25">
        <f t="shared" si="40"/>
        <v>0</v>
      </c>
      <c r="AE243" s="25">
        <f t="shared" si="40"/>
        <v>0</v>
      </c>
      <c r="AF243" s="25">
        <f t="shared" si="40"/>
        <v>0</v>
      </c>
      <c r="AG243" s="25">
        <f t="shared" si="40"/>
        <v>0</v>
      </c>
      <c r="AH243" s="25">
        <f t="shared" si="40"/>
        <v>0</v>
      </c>
      <c r="AI243" s="25">
        <f t="shared" si="40"/>
        <v>0</v>
      </c>
      <c r="AJ243" s="25">
        <f t="shared" si="40"/>
        <v>0</v>
      </c>
      <c r="AK243" s="25">
        <f t="shared" si="40"/>
        <v>0</v>
      </c>
      <c r="AL243" s="25">
        <f t="shared" si="40"/>
        <v>0</v>
      </c>
      <c r="AM243" s="25">
        <f t="shared" si="40"/>
        <v>0</v>
      </c>
      <c r="AN243" s="25">
        <f t="shared" si="40"/>
        <v>0</v>
      </c>
      <c r="AO243" s="25">
        <f t="shared" si="40"/>
        <v>0</v>
      </c>
      <c r="AP243" s="25">
        <f t="shared" si="40"/>
        <v>0</v>
      </c>
      <c r="AQ243" s="25">
        <f t="shared" si="40"/>
        <v>0</v>
      </c>
      <c r="AR243" s="25">
        <f t="shared" si="40"/>
        <v>0</v>
      </c>
      <c r="AS243" s="25">
        <f t="shared" si="40"/>
        <v>0</v>
      </c>
      <c r="AT243" s="25">
        <f t="shared" si="40"/>
        <v>0</v>
      </c>
      <c r="AU243" s="25">
        <f t="shared" si="40"/>
        <v>0</v>
      </c>
      <c r="AV243" s="25">
        <f t="shared" si="40"/>
        <v>0</v>
      </c>
      <c r="AW243" s="25">
        <f t="shared" si="40"/>
        <v>0</v>
      </c>
      <c r="AX243" s="25">
        <f t="shared" si="40"/>
        <v>0</v>
      </c>
      <c r="AY243" s="25">
        <f t="shared" si="40"/>
        <v>0</v>
      </c>
      <c r="AZ243" s="25">
        <f t="shared" si="40"/>
        <v>0</v>
      </c>
      <c r="BA243" s="25">
        <f t="shared" si="40"/>
        <v>0</v>
      </c>
      <c r="BB243" s="25">
        <f t="shared" si="40"/>
        <v>0</v>
      </c>
      <c r="BC243" s="25">
        <f t="shared" si="40"/>
        <v>0</v>
      </c>
      <c r="BD243" s="25">
        <f t="shared" si="40"/>
        <v>0</v>
      </c>
      <c r="BE243" s="26">
        <f>SUM(B243:BD243)</f>
        <v>0</v>
      </c>
    </row>
    <row r="244" spans="1:58" x14ac:dyDescent="0.25">
      <c r="A244" t="s">
        <v>19</v>
      </c>
      <c r="B244" s="25">
        <f>IF(AND(B25="oui")*(B$7&gt;=$B$225)*(B$7&lt;=$B$226),1,0)</f>
        <v>0</v>
      </c>
      <c r="C244" s="25">
        <f t="shared" ref="C244" si="41">IF(AND(C25="oui")*(C$7&gt;=$B$225)*(C$7&lt;=$B$226),1,0)</f>
        <v>0</v>
      </c>
      <c r="D244" s="25">
        <f t="shared" ref="D244:BD244" si="42">IF(AND(D25="oui")*(D$7&gt;=$B$225)*(D$7&lt;=$B$226),1,0)</f>
        <v>0</v>
      </c>
      <c r="E244" s="25">
        <f t="shared" si="42"/>
        <v>0</v>
      </c>
      <c r="F244" s="25">
        <f t="shared" si="42"/>
        <v>0</v>
      </c>
      <c r="G244" s="25">
        <f t="shared" si="42"/>
        <v>0</v>
      </c>
      <c r="H244" s="25">
        <f t="shared" si="42"/>
        <v>0</v>
      </c>
      <c r="I244" s="25">
        <f t="shared" si="42"/>
        <v>0</v>
      </c>
      <c r="J244" s="25">
        <f t="shared" si="42"/>
        <v>0</v>
      </c>
      <c r="K244" s="25">
        <f t="shared" si="42"/>
        <v>0</v>
      </c>
      <c r="L244" s="25">
        <f t="shared" si="42"/>
        <v>0</v>
      </c>
      <c r="M244" s="25">
        <f t="shared" si="42"/>
        <v>0</v>
      </c>
      <c r="N244" s="25">
        <f t="shared" si="42"/>
        <v>0</v>
      </c>
      <c r="O244" s="25">
        <f t="shared" si="42"/>
        <v>0</v>
      </c>
      <c r="P244" s="25">
        <f t="shared" si="42"/>
        <v>0</v>
      </c>
      <c r="Q244" s="25">
        <f t="shared" si="42"/>
        <v>0</v>
      </c>
      <c r="R244" s="25">
        <f t="shared" si="42"/>
        <v>0</v>
      </c>
      <c r="S244" s="25">
        <f t="shared" si="42"/>
        <v>0</v>
      </c>
      <c r="T244" s="25">
        <f t="shared" si="42"/>
        <v>0</v>
      </c>
      <c r="U244" s="25">
        <f t="shared" si="42"/>
        <v>0</v>
      </c>
      <c r="V244" s="25">
        <f t="shared" si="42"/>
        <v>0</v>
      </c>
      <c r="W244" s="25">
        <f t="shared" si="42"/>
        <v>0</v>
      </c>
      <c r="X244" s="25">
        <f t="shared" si="42"/>
        <v>0</v>
      </c>
      <c r="Y244" s="25">
        <f t="shared" si="42"/>
        <v>0</v>
      </c>
      <c r="Z244" s="25">
        <f t="shared" si="42"/>
        <v>0</v>
      </c>
      <c r="AA244" s="25">
        <f t="shared" si="42"/>
        <v>0</v>
      </c>
      <c r="AB244" s="25">
        <f t="shared" si="42"/>
        <v>0</v>
      </c>
      <c r="AC244" s="25">
        <f t="shared" si="42"/>
        <v>0</v>
      </c>
      <c r="AD244" s="25">
        <f t="shared" si="42"/>
        <v>0</v>
      </c>
      <c r="AE244" s="25">
        <f t="shared" si="42"/>
        <v>0</v>
      </c>
      <c r="AF244" s="25">
        <f t="shared" si="42"/>
        <v>0</v>
      </c>
      <c r="AG244" s="25">
        <f t="shared" si="42"/>
        <v>0</v>
      </c>
      <c r="AH244" s="25">
        <f t="shared" si="42"/>
        <v>0</v>
      </c>
      <c r="AI244" s="25">
        <f t="shared" si="42"/>
        <v>0</v>
      </c>
      <c r="AJ244" s="25">
        <f t="shared" si="42"/>
        <v>0</v>
      </c>
      <c r="AK244" s="25">
        <f t="shared" si="42"/>
        <v>0</v>
      </c>
      <c r="AL244" s="25">
        <f t="shared" si="42"/>
        <v>0</v>
      </c>
      <c r="AM244" s="25">
        <f t="shared" si="42"/>
        <v>0</v>
      </c>
      <c r="AN244" s="25">
        <f t="shared" si="42"/>
        <v>0</v>
      </c>
      <c r="AO244" s="25">
        <f t="shared" si="42"/>
        <v>0</v>
      </c>
      <c r="AP244" s="25">
        <f t="shared" si="42"/>
        <v>0</v>
      </c>
      <c r="AQ244" s="25">
        <f t="shared" si="42"/>
        <v>0</v>
      </c>
      <c r="AR244" s="25">
        <f t="shared" si="42"/>
        <v>0</v>
      </c>
      <c r="AS244" s="25">
        <f t="shared" si="42"/>
        <v>0</v>
      </c>
      <c r="AT244" s="25">
        <f t="shared" si="42"/>
        <v>0</v>
      </c>
      <c r="AU244" s="25">
        <f t="shared" si="42"/>
        <v>0</v>
      </c>
      <c r="AV244" s="25">
        <f t="shared" si="42"/>
        <v>0</v>
      </c>
      <c r="AW244" s="25">
        <f t="shared" si="42"/>
        <v>0</v>
      </c>
      <c r="AX244" s="25">
        <f t="shared" si="42"/>
        <v>0</v>
      </c>
      <c r="AY244" s="25">
        <f t="shared" si="42"/>
        <v>0</v>
      </c>
      <c r="AZ244" s="25">
        <f t="shared" si="42"/>
        <v>0</v>
      </c>
      <c r="BA244" s="25">
        <f t="shared" si="42"/>
        <v>0</v>
      </c>
      <c r="BB244" s="25">
        <f t="shared" si="42"/>
        <v>0</v>
      </c>
      <c r="BC244" s="25">
        <f t="shared" si="42"/>
        <v>0</v>
      </c>
      <c r="BD244" s="25">
        <f t="shared" si="42"/>
        <v>0</v>
      </c>
      <c r="BE244" s="26">
        <f t="shared" ref="BE244:BE245" si="43">SUM(B244:BD244)</f>
        <v>0</v>
      </c>
    </row>
    <row r="245" spans="1:58" x14ac:dyDescent="0.25">
      <c r="A245" s="2" t="s">
        <v>61</v>
      </c>
      <c r="B245" s="25">
        <f>IF(AND(B259&gt;80)*(B$7&gt;=$B$225)*(B$7&lt;=$B$226),1,0)</f>
        <v>0</v>
      </c>
      <c r="C245" s="25">
        <f t="shared" ref="C245" si="44">IF(AND(C259&gt;80)*(C$7&gt;=$B$225)*(C$7&lt;=$B$226),1,0)</f>
        <v>0</v>
      </c>
      <c r="D245" s="25">
        <f t="shared" ref="D245:BD245" si="45">IF(AND(D259&gt;80)*(D$7&gt;=$B$225)*(D$7&lt;=$B$226),1,0)</f>
        <v>0</v>
      </c>
      <c r="E245" s="25">
        <f t="shared" si="45"/>
        <v>0</v>
      </c>
      <c r="F245" s="25">
        <f t="shared" si="45"/>
        <v>0</v>
      </c>
      <c r="G245" s="25">
        <f t="shared" si="45"/>
        <v>0</v>
      </c>
      <c r="H245" s="25">
        <f t="shared" si="45"/>
        <v>0</v>
      </c>
      <c r="I245" s="25">
        <f t="shared" si="45"/>
        <v>0</v>
      </c>
      <c r="J245" s="25">
        <f t="shared" si="45"/>
        <v>0</v>
      </c>
      <c r="K245" s="25">
        <f t="shared" si="45"/>
        <v>0</v>
      </c>
      <c r="L245" s="25">
        <f t="shared" si="45"/>
        <v>0</v>
      </c>
      <c r="M245" s="25">
        <f t="shared" si="45"/>
        <v>0</v>
      </c>
      <c r="N245" s="25">
        <f t="shared" si="45"/>
        <v>0</v>
      </c>
      <c r="O245" s="25">
        <f t="shared" si="45"/>
        <v>0</v>
      </c>
      <c r="P245" s="25">
        <f t="shared" si="45"/>
        <v>0</v>
      </c>
      <c r="Q245" s="25">
        <f t="shared" si="45"/>
        <v>0</v>
      </c>
      <c r="R245" s="25">
        <f t="shared" si="45"/>
        <v>0</v>
      </c>
      <c r="S245" s="25">
        <f t="shared" si="45"/>
        <v>0</v>
      </c>
      <c r="T245" s="25">
        <f t="shared" si="45"/>
        <v>0</v>
      </c>
      <c r="U245" s="25">
        <f t="shared" si="45"/>
        <v>0</v>
      </c>
      <c r="V245" s="25">
        <f t="shared" si="45"/>
        <v>0</v>
      </c>
      <c r="W245" s="25">
        <f t="shared" si="45"/>
        <v>0</v>
      </c>
      <c r="X245" s="25">
        <f t="shared" si="45"/>
        <v>0</v>
      </c>
      <c r="Y245" s="25">
        <f t="shared" si="45"/>
        <v>0</v>
      </c>
      <c r="Z245" s="25">
        <f t="shared" si="45"/>
        <v>0</v>
      </c>
      <c r="AA245" s="25">
        <f t="shared" si="45"/>
        <v>0</v>
      </c>
      <c r="AB245" s="25">
        <f t="shared" si="45"/>
        <v>0</v>
      </c>
      <c r="AC245" s="25">
        <f t="shared" si="45"/>
        <v>0</v>
      </c>
      <c r="AD245" s="25">
        <f t="shared" si="45"/>
        <v>0</v>
      </c>
      <c r="AE245" s="25">
        <f t="shared" si="45"/>
        <v>0</v>
      </c>
      <c r="AF245" s="25">
        <f t="shared" si="45"/>
        <v>0</v>
      </c>
      <c r="AG245" s="25">
        <f t="shared" si="45"/>
        <v>0</v>
      </c>
      <c r="AH245" s="25">
        <f t="shared" si="45"/>
        <v>0</v>
      </c>
      <c r="AI245" s="25">
        <f t="shared" si="45"/>
        <v>0</v>
      </c>
      <c r="AJ245" s="25">
        <f t="shared" si="45"/>
        <v>0</v>
      </c>
      <c r="AK245" s="25">
        <f t="shared" si="45"/>
        <v>0</v>
      </c>
      <c r="AL245" s="25">
        <f t="shared" si="45"/>
        <v>0</v>
      </c>
      <c r="AM245" s="25">
        <f t="shared" si="45"/>
        <v>0</v>
      </c>
      <c r="AN245" s="25">
        <f t="shared" si="45"/>
        <v>0</v>
      </c>
      <c r="AO245" s="25">
        <f t="shared" si="45"/>
        <v>0</v>
      </c>
      <c r="AP245" s="25">
        <f t="shared" si="45"/>
        <v>0</v>
      </c>
      <c r="AQ245" s="25">
        <f t="shared" si="45"/>
        <v>0</v>
      </c>
      <c r="AR245" s="25">
        <f t="shared" si="45"/>
        <v>0</v>
      </c>
      <c r="AS245" s="25">
        <f t="shared" si="45"/>
        <v>0</v>
      </c>
      <c r="AT245" s="25">
        <f t="shared" si="45"/>
        <v>0</v>
      </c>
      <c r="AU245" s="25">
        <f t="shared" si="45"/>
        <v>0</v>
      </c>
      <c r="AV245" s="25">
        <f t="shared" si="45"/>
        <v>0</v>
      </c>
      <c r="AW245" s="25">
        <f t="shared" si="45"/>
        <v>0</v>
      </c>
      <c r="AX245" s="25">
        <f t="shared" si="45"/>
        <v>0</v>
      </c>
      <c r="AY245" s="25">
        <f t="shared" si="45"/>
        <v>0</v>
      </c>
      <c r="AZ245" s="25">
        <f t="shared" si="45"/>
        <v>0</v>
      </c>
      <c r="BA245" s="25">
        <f t="shared" si="45"/>
        <v>0</v>
      </c>
      <c r="BB245" s="25">
        <f t="shared" si="45"/>
        <v>0</v>
      </c>
      <c r="BC245" s="25">
        <f t="shared" si="45"/>
        <v>0</v>
      </c>
      <c r="BD245" s="25">
        <f t="shared" si="45"/>
        <v>0</v>
      </c>
      <c r="BE245" s="26">
        <f t="shared" si="43"/>
        <v>0</v>
      </c>
    </row>
    <row r="247" spans="1:58" x14ac:dyDescent="0.25">
      <c r="BF247" s="3" t="s">
        <v>26</v>
      </c>
    </row>
    <row r="248" spans="1:58" x14ac:dyDescent="0.25">
      <c r="A248" t="str">
        <f t="shared" ref="A248:A257" si="46">A12</f>
        <v>1-Le service a été informé de la nécessité de mettre en place les PCC pour ce patient :</v>
      </c>
      <c r="B248" s="10">
        <f>IF(AND(B12=Services!$A$27)*(B$7&gt;=$B$225)*(B$7&lt;=$B$226),1,0)</f>
        <v>0</v>
      </c>
      <c r="C248" s="10">
        <f>IF(AND(C12=Services!$A$27)*(C$7&gt;=$B$225)*(C$7&lt;=$B$226),1,0)</f>
        <v>0</v>
      </c>
      <c r="D248" s="10">
        <f>IF(AND(D12=Services!$A$27)*(D$7&gt;=$B$225)*(D$7&lt;=$B$226),1,0)</f>
        <v>0</v>
      </c>
      <c r="E248" s="10">
        <f>IF(AND(E12=Services!$A$27)*(E$7&gt;=$B$225)*(E$7&lt;=$B$226),1,0)</f>
        <v>0</v>
      </c>
      <c r="F248" s="10">
        <f>IF(AND(F12=Services!$A$27)*(F$7&gt;=$B$225)*(F$7&lt;=$B$226),1,0)</f>
        <v>0</v>
      </c>
      <c r="G248" s="10">
        <f>IF(AND(G12=Services!$A$27)*(G$7&gt;=$B$225)*(G$7&lt;=$B$226),1,0)</f>
        <v>0</v>
      </c>
      <c r="H248" s="10">
        <f>IF(AND(H12=Services!$A$27)*(H$7&gt;=$B$225)*(H$7&lt;=$B$226),1,0)</f>
        <v>0</v>
      </c>
      <c r="I248" s="10">
        <f>IF(AND(I12=Services!$A$27)*(I$7&gt;=$B$225)*(I$7&lt;=$B$226),1,0)</f>
        <v>0</v>
      </c>
      <c r="J248" s="10">
        <f>IF(AND(J12=Services!$A$27)*(J$7&gt;=$B$225)*(J$7&lt;=$B$226),1,0)</f>
        <v>0</v>
      </c>
      <c r="K248" s="10">
        <f>IF(AND(K12=Services!$A$27)*(K$7&gt;=$B$225)*(K$7&lt;=$B$226),1,0)</f>
        <v>0</v>
      </c>
      <c r="L248" s="10">
        <f>IF(AND(L12=Services!$A$27)*(L$7&gt;=$B$225)*(L$7&lt;=$B$226),1,0)</f>
        <v>0</v>
      </c>
      <c r="M248" s="10">
        <f>IF(AND(M12=Services!$A$27)*(M$7&gt;=$B$225)*(M$7&lt;=$B$226),1,0)</f>
        <v>0</v>
      </c>
      <c r="N248" s="10">
        <f>IF(AND(N12=Services!$A$27)*(N$7&gt;=$B$225)*(N$7&lt;=$B$226),1,0)</f>
        <v>0</v>
      </c>
      <c r="O248" s="10">
        <f>IF(AND(O12=Services!$A$27)*(O$7&gt;=$B$225)*(O$7&lt;=$B$226),1,0)</f>
        <v>0</v>
      </c>
      <c r="P248" s="10">
        <f>IF(AND(P12=Services!$A$27)*(P$7&gt;=$B$225)*(P$7&lt;=$B$226),1,0)</f>
        <v>0</v>
      </c>
      <c r="Q248" s="10">
        <f>IF(AND(Q12=Services!$A$27)*(Q$7&gt;=$B$225)*(Q$7&lt;=$B$226),1,0)</f>
        <v>0</v>
      </c>
      <c r="R248" s="10">
        <f>IF(AND(R12=Services!$A$27)*(R$7&gt;=$B$225)*(R$7&lt;=$B$226),1,0)</f>
        <v>0</v>
      </c>
      <c r="S248" s="10">
        <f>IF(AND(S12=Services!$A$27)*(S$7&gt;=$B$225)*(S$7&lt;=$B$226),1,0)</f>
        <v>0</v>
      </c>
      <c r="T248" s="10">
        <f>IF(AND(T12=Services!$A$27)*(T$7&gt;=$B$225)*(T$7&lt;=$B$226),1,0)</f>
        <v>0</v>
      </c>
      <c r="U248" s="10">
        <f>IF(AND(U12=Services!$A$27)*(U$7&gt;=$B$225)*(U$7&lt;=$B$226),1,0)</f>
        <v>0</v>
      </c>
      <c r="V248" s="10">
        <f>IF(AND(V12=Services!$A$27)*(V$7&gt;=$B$225)*(V$7&lt;=$B$226),1,0)</f>
        <v>0</v>
      </c>
      <c r="W248" s="10">
        <f>IF(AND(W12=Services!$A$27)*(W$7&gt;=$B$225)*(W$7&lt;=$B$226),1,0)</f>
        <v>0</v>
      </c>
      <c r="X248" s="10">
        <f>IF(AND(X12=Services!$A$27)*(X$7&gt;=$B$225)*(X$7&lt;=$B$226),1,0)</f>
        <v>0</v>
      </c>
      <c r="Y248" s="10">
        <f>IF(AND(Y12=Services!$A$27)*(Y$7&gt;=$B$225)*(Y$7&lt;=$B$226),1,0)</f>
        <v>0</v>
      </c>
      <c r="Z248" s="10">
        <f>IF(AND(Z12=Services!$A$27)*(Z$7&gt;=$B$225)*(Z$7&lt;=$B$226),1,0)</f>
        <v>0</v>
      </c>
      <c r="AA248" s="10">
        <f>IF(AND(AA12=Services!$A$27)*(AA$7&gt;=$B$225)*(AA$7&lt;=$B$226),1,0)</f>
        <v>0</v>
      </c>
      <c r="AB248" s="10">
        <f>IF(AND(AB12=Services!$A$27)*(AB$7&gt;=$B$225)*(AB$7&lt;=$B$226),1,0)</f>
        <v>0</v>
      </c>
      <c r="AC248" s="10">
        <f>IF(AND(AC12=Services!$A$27)*(AC$7&gt;=$B$225)*(AC$7&lt;=$B$226),1,0)</f>
        <v>0</v>
      </c>
      <c r="AD248" s="10">
        <f>IF(AND(AD12=Services!$A$27)*(AD$7&gt;=$B$225)*(AD$7&lt;=$B$226),1,0)</f>
        <v>0</v>
      </c>
      <c r="AE248" s="10">
        <f>IF(AND(AE12=Services!$A$27)*(AE$7&gt;=$B$225)*(AE$7&lt;=$B$226),1,0)</f>
        <v>0</v>
      </c>
      <c r="AF248" s="10">
        <f>IF(AND(AF12=Services!$A$27)*(AF$7&gt;=$B$225)*(AF$7&lt;=$B$226),1,0)</f>
        <v>0</v>
      </c>
      <c r="AG248" s="10">
        <f>IF(AND(AG12=Services!$A$27)*(AG$7&gt;=$B$225)*(AG$7&lt;=$B$226),1,0)</f>
        <v>0</v>
      </c>
      <c r="AH248" s="10">
        <f>IF(AND(AH12=Services!$A$27)*(AH$7&gt;=$B$225)*(AH$7&lt;=$B$226),1,0)</f>
        <v>0</v>
      </c>
      <c r="AI248" s="10">
        <f>IF(AND(AI12=Services!$A$27)*(AI$7&gt;=$B$225)*(AI$7&lt;=$B$226),1,0)</f>
        <v>0</v>
      </c>
      <c r="AJ248" s="10">
        <f>IF(AND(AJ12=Services!$A$27)*(AJ$7&gt;=$B$225)*(AJ$7&lt;=$B$226),1,0)</f>
        <v>0</v>
      </c>
      <c r="AK248" s="10">
        <f>IF(AND(AK12=Services!$A$27)*(AK$7&gt;=$B$225)*(AK$7&lt;=$B$226),1,0)</f>
        <v>0</v>
      </c>
      <c r="AL248" s="10">
        <f>IF(AND(AL12=Services!$A$27)*(AL$7&gt;=$B$225)*(AL$7&lt;=$B$226),1,0)</f>
        <v>0</v>
      </c>
      <c r="AM248" s="10">
        <f>IF(AND(AM12=Services!$A$27)*(AM$7&gt;=$B$225)*(AM$7&lt;=$B$226),1,0)</f>
        <v>0</v>
      </c>
      <c r="AN248" s="10">
        <f>IF(AND(AN12=Services!$A$27)*(AN$7&gt;=$B$225)*(AN$7&lt;=$B$226),1,0)</f>
        <v>0</v>
      </c>
      <c r="AO248" s="10">
        <f>IF(AND(AO12=Services!$A$27)*(AO$7&gt;=$B$225)*(AO$7&lt;=$B$226),1,0)</f>
        <v>0</v>
      </c>
      <c r="AP248" s="10">
        <f>IF(AND(AP12=Services!$A$27)*(AP$7&gt;=$B$225)*(AP$7&lt;=$B$226),1,0)</f>
        <v>0</v>
      </c>
      <c r="AQ248" s="10">
        <f>IF(AND(AQ12=Services!$A$27)*(AQ$7&gt;=$B$225)*(AQ$7&lt;=$B$226),1,0)</f>
        <v>0</v>
      </c>
      <c r="AR248" s="10">
        <f>IF(AND(AR12=Services!$A$27)*(AR$7&gt;=$B$225)*(AR$7&lt;=$B$226),1,0)</f>
        <v>0</v>
      </c>
      <c r="AS248" s="10">
        <f>IF(AND(AS12=Services!$A$27)*(AS$7&gt;=$B$225)*(AS$7&lt;=$B$226),1,0)</f>
        <v>0</v>
      </c>
      <c r="AT248" s="10">
        <f>IF(AND(AT12=Services!$A$27)*(AT$7&gt;=$B$225)*(AT$7&lt;=$B$226),1,0)</f>
        <v>0</v>
      </c>
      <c r="AU248" s="10">
        <f>IF(AND(AU12=Services!$A$27)*(AU$7&gt;=$B$225)*(AU$7&lt;=$B$226),1,0)</f>
        <v>0</v>
      </c>
      <c r="AV248" s="10">
        <f>IF(AND(AV12=Services!$A$27)*(AV$7&gt;=$B$225)*(AV$7&lt;=$B$226),1,0)</f>
        <v>0</v>
      </c>
      <c r="AW248" s="10">
        <f>IF(AND(AW12=Services!$A$27)*(AW$7&gt;=$B$225)*(AW$7&lt;=$B$226),1,0)</f>
        <v>0</v>
      </c>
      <c r="AX248" s="10">
        <f>IF(AND(AX12=Services!$A$27)*(AX$7&gt;=$B$225)*(AX$7&lt;=$B$226),1,0)</f>
        <v>0</v>
      </c>
      <c r="AY248" s="10">
        <f>IF(AND(AY12=Services!$A$27)*(AY$7&gt;=$B$225)*(AY$7&lt;=$B$226),1,0)</f>
        <v>0</v>
      </c>
      <c r="AZ248" s="10">
        <f>IF(AND(AZ12=Services!$A$27)*(AZ$7&gt;=$B$225)*(AZ$7&lt;=$B$226),1,0)</f>
        <v>0</v>
      </c>
      <c r="BA248" s="10">
        <f>IF(AND(BA12=Services!$A$27)*(BA$7&gt;=$B$225)*(BA$7&lt;=$B$226),1,0)</f>
        <v>0</v>
      </c>
      <c r="BB248" s="10">
        <f>IF(AND(BB12=Services!$A$27)*(BB$7&gt;=$B$225)*(BB$7&lt;=$B$226),1,0)</f>
        <v>0</v>
      </c>
      <c r="BC248" s="10">
        <f>IF(AND(BC12=Services!$A$27)*(BC$7&gt;=$B$225)*(BC$7&lt;=$B$226),1,0)</f>
        <v>0</v>
      </c>
      <c r="BD248" s="10">
        <f>IF(AND(BD12=Services!$A$27)*(BD$7&gt;=$B$225)*(BD$7&lt;=$B$226),1,0)</f>
        <v>0</v>
      </c>
      <c r="BE248" s="26">
        <f>SUM(B248:BD248)</f>
        <v>0</v>
      </c>
      <c r="BF248" s="50" t="e">
        <f>BE248/$BE$242*100</f>
        <v>#DIV/0!</v>
      </c>
    </row>
    <row r="249" spans="1:58" x14ac:dyDescent="0.25">
      <c r="A249" t="str">
        <f t="shared" si="46"/>
        <v>2-La prescription médicale a été réalisée</v>
      </c>
      <c r="B249" s="10">
        <f>IF(AND(B13=Services!$A$27)*(B$7&gt;=$B$225)*(B$7&lt;=$B$226),1,0)</f>
        <v>0</v>
      </c>
      <c r="C249" s="10">
        <f>IF(AND(C13=Services!$A$27)*(C$7&gt;=$B$225)*(C$7&lt;=$B$226),1,0)</f>
        <v>0</v>
      </c>
      <c r="D249" s="10">
        <f>IF(AND(D13=Services!$A$27)*(D$7&gt;=$B$225)*(D$7&lt;=$B$226),1,0)</f>
        <v>0</v>
      </c>
      <c r="E249" s="10">
        <f>IF(AND(E13=Services!$A$27)*(E$7&gt;=$B$225)*(E$7&lt;=$B$226),1,0)</f>
        <v>0</v>
      </c>
      <c r="F249" s="10">
        <f>IF(AND(F13=Services!$A$27)*(F$7&gt;=$B$225)*(F$7&lt;=$B$226),1,0)</f>
        <v>0</v>
      </c>
      <c r="G249" s="10">
        <f>IF(AND(G13=Services!$A$27)*(G$7&gt;=$B$225)*(G$7&lt;=$B$226),1,0)</f>
        <v>0</v>
      </c>
      <c r="H249" s="10">
        <f>IF(AND(H13=Services!$A$27)*(H$7&gt;=$B$225)*(H$7&lt;=$B$226),1,0)</f>
        <v>0</v>
      </c>
      <c r="I249" s="10">
        <f>IF(AND(I13=Services!$A$27)*(I$7&gt;=$B$225)*(I$7&lt;=$B$226),1,0)</f>
        <v>0</v>
      </c>
      <c r="J249" s="10">
        <f>IF(AND(J13=Services!$A$27)*(J$7&gt;=$B$225)*(J$7&lt;=$B$226),1,0)</f>
        <v>0</v>
      </c>
      <c r="K249" s="10">
        <f>IF(AND(K13=Services!$A$27)*(K$7&gt;=$B$225)*(K$7&lt;=$B$226),1,0)</f>
        <v>0</v>
      </c>
      <c r="L249" s="10">
        <f>IF(AND(L13=Services!$A$27)*(L$7&gt;=$B$225)*(L$7&lt;=$B$226),1,0)</f>
        <v>0</v>
      </c>
      <c r="M249" s="10">
        <f>IF(AND(M13=Services!$A$27)*(M$7&gt;=$B$225)*(M$7&lt;=$B$226),1,0)</f>
        <v>0</v>
      </c>
      <c r="N249" s="10">
        <f>IF(AND(N13=Services!$A$27)*(N$7&gt;=$B$225)*(N$7&lt;=$B$226),1,0)</f>
        <v>0</v>
      </c>
      <c r="O249" s="10">
        <f>IF(AND(O13=Services!$A$27)*(O$7&gt;=$B$225)*(O$7&lt;=$B$226),1,0)</f>
        <v>0</v>
      </c>
      <c r="P249" s="10">
        <f>IF(AND(P13=Services!$A$27)*(P$7&gt;=$B$225)*(P$7&lt;=$B$226),1,0)</f>
        <v>0</v>
      </c>
      <c r="Q249" s="10">
        <f>IF(AND(Q13=Services!$A$27)*(Q$7&gt;=$B$225)*(Q$7&lt;=$B$226),1,0)</f>
        <v>0</v>
      </c>
      <c r="R249" s="10">
        <f>IF(AND(R13=Services!$A$27)*(R$7&gt;=$B$225)*(R$7&lt;=$B$226),1,0)</f>
        <v>0</v>
      </c>
      <c r="S249" s="10">
        <f>IF(AND(S13=Services!$A$27)*(S$7&gt;=$B$225)*(S$7&lt;=$B$226),1,0)</f>
        <v>0</v>
      </c>
      <c r="T249" s="10">
        <f>IF(AND(T13=Services!$A$27)*(T$7&gt;=$B$225)*(T$7&lt;=$B$226),1,0)</f>
        <v>0</v>
      </c>
      <c r="U249" s="10">
        <f>IF(AND(U13=Services!$A$27)*(U$7&gt;=$B$225)*(U$7&lt;=$B$226),1,0)</f>
        <v>0</v>
      </c>
      <c r="V249" s="10">
        <f>IF(AND(V13=Services!$A$27)*(V$7&gt;=$B$225)*(V$7&lt;=$B$226),1,0)</f>
        <v>0</v>
      </c>
      <c r="W249" s="10">
        <f>IF(AND(W13=Services!$A$27)*(W$7&gt;=$B$225)*(W$7&lt;=$B$226),1,0)</f>
        <v>0</v>
      </c>
      <c r="X249" s="10">
        <f>IF(AND(X13=Services!$A$27)*(X$7&gt;=$B$225)*(X$7&lt;=$B$226),1,0)</f>
        <v>0</v>
      </c>
      <c r="Y249" s="10">
        <f>IF(AND(Y13=Services!$A$27)*(Y$7&gt;=$B$225)*(Y$7&lt;=$B$226),1,0)</f>
        <v>0</v>
      </c>
      <c r="Z249" s="10">
        <f>IF(AND(Z13=Services!$A$27)*(Z$7&gt;=$B$225)*(Z$7&lt;=$B$226),1,0)</f>
        <v>0</v>
      </c>
      <c r="AA249" s="10">
        <f>IF(AND(AA13=Services!$A$27)*(AA$7&gt;=$B$225)*(AA$7&lt;=$B$226),1,0)</f>
        <v>0</v>
      </c>
      <c r="AB249" s="10">
        <f>IF(AND(AB13=Services!$A$27)*(AB$7&gt;=$B$225)*(AB$7&lt;=$B$226),1,0)</f>
        <v>0</v>
      </c>
      <c r="AC249" s="10">
        <f>IF(AND(AC13=Services!$A$27)*(AC$7&gt;=$B$225)*(AC$7&lt;=$B$226),1,0)</f>
        <v>0</v>
      </c>
      <c r="AD249" s="10">
        <f>IF(AND(AD13=Services!$A$27)*(AD$7&gt;=$B$225)*(AD$7&lt;=$B$226),1,0)</f>
        <v>0</v>
      </c>
      <c r="AE249" s="10">
        <f>IF(AND(AE13=Services!$A$27)*(AE$7&gt;=$B$225)*(AE$7&lt;=$B$226),1,0)</f>
        <v>0</v>
      </c>
      <c r="AF249" s="10">
        <f>IF(AND(AF13=Services!$A$27)*(AF$7&gt;=$B$225)*(AF$7&lt;=$B$226),1,0)</f>
        <v>0</v>
      </c>
      <c r="AG249" s="10">
        <f>IF(AND(AG13=Services!$A$27)*(AG$7&gt;=$B$225)*(AG$7&lt;=$B$226),1,0)</f>
        <v>0</v>
      </c>
      <c r="AH249" s="10">
        <f>IF(AND(AH13=Services!$A$27)*(AH$7&gt;=$B$225)*(AH$7&lt;=$B$226),1,0)</f>
        <v>0</v>
      </c>
      <c r="AI249" s="10">
        <f>IF(AND(AI13=Services!$A$27)*(AI$7&gt;=$B$225)*(AI$7&lt;=$B$226),1,0)</f>
        <v>0</v>
      </c>
      <c r="AJ249" s="10">
        <f>IF(AND(AJ13=Services!$A$27)*(AJ$7&gt;=$B$225)*(AJ$7&lt;=$B$226),1,0)</f>
        <v>0</v>
      </c>
      <c r="AK249" s="10">
        <f>IF(AND(AK13=Services!$A$27)*(AK$7&gt;=$B$225)*(AK$7&lt;=$B$226),1,0)</f>
        <v>0</v>
      </c>
      <c r="AL249" s="10">
        <f>IF(AND(AL13=Services!$A$27)*(AL$7&gt;=$B$225)*(AL$7&lt;=$B$226),1,0)</f>
        <v>0</v>
      </c>
      <c r="AM249" s="10">
        <f>IF(AND(AM13=Services!$A$27)*(AM$7&gt;=$B$225)*(AM$7&lt;=$B$226),1,0)</f>
        <v>0</v>
      </c>
      <c r="AN249" s="10">
        <f>IF(AND(AN13=Services!$A$27)*(AN$7&gt;=$B$225)*(AN$7&lt;=$B$226),1,0)</f>
        <v>0</v>
      </c>
      <c r="AO249" s="10">
        <f>IF(AND(AO13=Services!$A$27)*(AO$7&gt;=$B$225)*(AO$7&lt;=$B$226),1,0)</f>
        <v>0</v>
      </c>
      <c r="AP249" s="10">
        <f>IF(AND(AP13=Services!$A$27)*(AP$7&gt;=$B$225)*(AP$7&lt;=$B$226),1,0)</f>
        <v>0</v>
      </c>
      <c r="AQ249" s="10">
        <f>IF(AND(AQ13=Services!$A$27)*(AQ$7&gt;=$B$225)*(AQ$7&lt;=$B$226),1,0)</f>
        <v>0</v>
      </c>
      <c r="AR249" s="10">
        <f>IF(AND(AR13=Services!$A$27)*(AR$7&gt;=$B$225)*(AR$7&lt;=$B$226),1,0)</f>
        <v>0</v>
      </c>
      <c r="AS249" s="10">
        <f>IF(AND(AS13=Services!$A$27)*(AS$7&gt;=$B$225)*(AS$7&lt;=$B$226),1,0)</f>
        <v>0</v>
      </c>
      <c r="AT249" s="10">
        <f>IF(AND(AT13=Services!$A$27)*(AT$7&gt;=$B$225)*(AT$7&lt;=$B$226),1,0)</f>
        <v>0</v>
      </c>
      <c r="AU249" s="10">
        <f>IF(AND(AU13=Services!$A$27)*(AU$7&gt;=$B$225)*(AU$7&lt;=$B$226),1,0)</f>
        <v>0</v>
      </c>
      <c r="AV249" s="10">
        <f>IF(AND(AV13=Services!$A$27)*(AV$7&gt;=$B$225)*(AV$7&lt;=$B$226),1,0)</f>
        <v>0</v>
      </c>
      <c r="AW249" s="10">
        <f>IF(AND(AW13=Services!$A$27)*(AW$7&gt;=$B$225)*(AW$7&lt;=$B$226),1,0)</f>
        <v>0</v>
      </c>
      <c r="AX249" s="10">
        <f>IF(AND(AX13=Services!$A$27)*(AX$7&gt;=$B$225)*(AX$7&lt;=$B$226),1,0)</f>
        <v>0</v>
      </c>
      <c r="AY249" s="10">
        <f>IF(AND(AY13=Services!$A$27)*(AY$7&gt;=$B$225)*(AY$7&lt;=$B$226),1,0)</f>
        <v>0</v>
      </c>
      <c r="AZ249" s="10">
        <f>IF(AND(AZ13=Services!$A$27)*(AZ$7&gt;=$B$225)*(AZ$7&lt;=$B$226),1,0)</f>
        <v>0</v>
      </c>
      <c r="BA249" s="10">
        <f>IF(AND(BA13=Services!$A$27)*(BA$7&gt;=$B$225)*(BA$7&lt;=$B$226),1,0)</f>
        <v>0</v>
      </c>
      <c r="BB249" s="10">
        <f>IF(AND(BB13=Services!$A$27)*(BB$7&gt;=$B$225)*(BB$7&lt;=$B$226),1,0)</f>
        <v>0</v>
      </c>
      <c r="BC249" s="10">
        <f>IF(AND(BC13=Services!$A$27)*(BC$7&gt;=$B$225)*(BC$7&lt;=$B$226),1,0)</f>
        <v>0</v>
      </c>
      <c r="BD249" s="10">
        <f>IF(AND(BD13=Services!$A$27)*(BD$7&gt;=$B$225)*(BD$7&lt;=$B$226),1,0)</f>
        <v>0</v>
      </c>
      <c r="BE249" s="26">
        <f t="shared" ref="BE249:BE256" si="47">SUM(B249:BD249)</f>
        <v>0</v>
      </c>
      <c r="BF249" s="50" t="e">
        <f t="shared" ref="BF249:BF256" si="48">BE249/$BE$242*100</f>
        <v>#DIV/0!</v>
      </c>
    </row>
    <row r="250" spans="1:58" x14ac:dyDescent="0.25">
      <c r="A250" t="str">
        <f t="shared" si="46"/>
        <v>3-Il existe une signalisation des PCC (porte ET dossier)</v>
      </c>
      <c r="B250" s="10">
        <f>IF(AND(B14=Services!$A$27)*(B$7&gt;=$B$225)*(B$7&lt;=$B$226),1,0)</f>
        <v>0</v>
      </c>
      <c r="C250" s="10">
        <f>IF(AND(C14=Services!$A$27)*(C$7&gt;=$B$225)*(C$7&lt;=$B$226),1,0)</f>
        <v>0</v>
      </c>
      <c r="D250" s="10">
        <f>IF(AND(D14=Services!$A$27)*(D$7&gt;=$B$225)*(D$7&lt;=$B$226),1,0)</f>
        <v>0</v>
      </c>
      <c r="E250" s="10">
        <f>IF(AND(E14=Services!$A$27)*(E$7&gt;=$B$225)*(E$7&lt;=$B$226),1,0)</f>
        <v>0</v>
      </c>
      <c r="F250" s="10">
        <f>IF(AND(F14=Services!$A$27)*(F$7&gt;=$B$225)*(F$7&lt;=$B$226),1,0)</f>
        <v>0</v>
      </c>
      <c r="G250" s="10">
        <f>IF(AND(G14=Services!$A$27)*(G$7&gt;=$B$225)*(G$7&lt;=$B$226),1,0)</f>
        <v>0</v>
      </c>
      <c r="H250" s="10">
        <f>IF(AND(H14=Services!$A$27)*(H$7&gt;=$B$225)*(H$7&lt;=$B$226),1,0)</f>
        <v>0</v>
      </c>
      <c r="I250" s="10">
        <f>IF(AND(I14=Services!$A$27)*(I$7&gt;=$B$225)*(I$7&lt;=$B$226),1,0)</f>
        <v>0</v>
      </c>
      <c r="J250" s="10">
        <f>IF(AND(J14=Services!$A$27)*(J$7&gt;=$B$225)*(J$7&lt;=$B$226),1,0)</f>
        <v>0</v>
      </c>
      <c r="K250" s="10">
        <f>IF(AND(K14=Services!$A$27)*(K$7&gt;=$B$225)*(K$7&lt;=$B$226),1,0)</f>
        <v>0</v>
      </c>
      <c r="L250" s="10">
        <f>IF(AND(L14=Services!$A$27)*(L$7&gt;=$B$225)*(L$7&lt;=$B$226),1,0)</f>
        <v>0</v>
      </c>
      <c r="M250" s="10">
        <f>IF(AND(M14=Services!$A$27)*(M$7&gt;=$B$225)*(M$7&lt;=$B$226),1,0)</f>
        <v>0</v>
      </c>
      <c r="N250" s="10">
        <f>IF(AND(N14=Services!$A$27)*(N$7&gt;=$B$225)*(N$7&lt;=$B$226),1,0)</f>
        <v>0</v>
      </c>
      <c r="O250" s="10">
        <f>IF(AND(O14=Services!$A$27)*(O$7&gt;=$B$225)*(O$7&lt;=$B$226),1,0)</f>
        <v>0</v>
      </c>
      <c r="P250" s="10">
        <f>IF(AND(P14=Services!$A$27)*(P$7&gt;=$B$225)*(P$7&lt;=$B$226),1,0)</f>
        <v>0</v>
      </c>
      <c r="Q250" s="10">
        <f>IF(AND(Q14=Services!$A$27)*(Q$7&gt;=$B$225)*(Q$7&lt;=$B$226),1,0)</f>
        <v>0</v>
      </c>
      <c r="R250" s="10">
        <f>IF(AND(R14=Services!$A$27)*(R$7&gt;=$B$225)*(R$7&lt;=$B$226),1,0)</f>
        <v>0</v>
      </c>
      <c r="S250" s="10">
        <f>IF(AND(S14=Services!$A$27)*(S$7&gt;=$B$225)*(S$7&lt;=$B$226),1,0)</f>
        <v>0</v>
      </c>
      <c r="T250" s="10">
        <f>IF(AND(T14=Services!$A$27)*(T$7&gt;=$B$225)*(T$7&lt;=$B$226),1,0)</f>
        <v>0</v>
      </c>
      <c r="U250" s="10">
        <f>IF(AND(U14=Services!$A$27)*(U$7&gt;=$B$225)*(U$7&lt;=$B$226),1,0)</f>
        <v>0</v>
      </c>
      <c r="V250" s="10">
        <f>IF(AND(V14=Services!$A$27)*(V$7&gt;=$B$225)*(V$7&lt;=$B$226),1,0)</f>
        <v>0</v>
      </c>
      <c r="W250" s="10">
        <f>IF(AND(W14=Services!$A$27)*(W$7&gt;=$B$225)*(W$7&lt;=$B$226),1,0)</f>
        <v>0</v>
      </c>
      <c r="X250" s="10">
        <f>IF(AND(X14=Services!$A$27)*(X$7&gt;=$B$225)*(X$7&lt;=$B$226),1,0)</f>
        <v>0</v>
      </c>
      <c r="Y250" s="10">
        <f>IF(AND(Y14=Services!$A$27)*(Y$7&gt;=$B$225)*(Y$7&lt;=$B$226),1,0)</f>
        <v>0</v>
      </c>
      <c r="Z250" s="10">
        <f>IF(AND(Z14=Services!$A$27)*(Z$7&gt;=$B$225)*(Z$7&lt;=$B$226),1,0)</f>
        <v>0</v>
      </c>
      <c r="AA250" s="10">
        <f>IF(AND(AA14=Services!$A$27)*(AA$7&gt;=$B$225)*(AA$7&lt;=$B$226),1,0)</f>
        <v>0</v>
      </c>
      <c r="AB250" s="10">
        <f>IF(AND(AB14=Services!$A$27)*(AB$7&gt;=$B$225)*(AB$7&lt;=$B$226),1,0)</f>
        <v>0</v>
      </c>
      <c r="AC250" s="10">
        <f>IF(AND(AC14=Services!$A$27)*(AC$7&gt;=$B$225)*(AC$7&lt;=$B$226),1,0)</f>
        <v>0</v>
      </c>
      <c r="AD250" s="10">
        <f>IF(AND(AD14=Services!$A$27)*(AD$7&gt;=$B$225)*(AD$7&lt;=$B$226),1,0)</f>
        <v>0</v>
      </c>
      <c r="AE250" s="10">
        <f>IF(AND(AE14=Services!$A$27)*(AE$7&gt;=$B$225)*(AE$7&lt;=$B$226),1,0)</f>
        <v>0</v>
      </c>
      <c r="AF250" s="10">
        <f>IF(AND(AF14=Services!$A$27)*(AF$7&gt;=$B$225)*(AF$7&lt;=$B$226),1,0)</f>
        <v>0</v>
      </c>
      <c r="AG250" s="10">
        <f>IF(AND(AG14=Services!$A$27)*(AG$7&gt;=$B$225)*(AG$7&lt;=$B$226),1,0)</f>
        <v>0</v>
      </c>
      <c r="AH250" s="10">
        <f>IF(AND(AH14=Services!$A$27)*(AH$7&gt;=$B$225)*(AH$7&lt;=$B$226),1,0)</f>
        <v>0</v>
      </c>
      <c r="AI250" s="10">
        <f>IF(AND(AI14=Services!$A$27)*(AI$7&gt;=$B$225)*(AI$7&lt;=$B$226),1,0)</f>
        <v>0</v>
      </c>
      <c r="AJ250" s="10">
        <f>IF(AND(AJ14=Services!$A$27)*(AJ$7&gt;=$B$225)*(AJ$7&lt;=$B$226),1,0)</f>
        <v>0</v>
      </c>
      <c r="AK250" s="10">
        <f>IF(AND(AK14=Services!$A$27)*(AK$7&gt;=$B$225)*(AK$7&lt;=$B$226),1,0)</f>
        <v>0</v>
      </c>
      <c r="AL250" s="10">
        <f>IF(AND(AL14=Services!$A$27)*(AL$7&gt;=$B$225)*(AL$7&lt;=$B$226),1,0)</f>
        <v>0</v>
      </c>
      <c r="AM250" s="10">
        <f>IF(AND(AM14=Services!$A$27)*(AM$7&gt;=$B$225)*(AM$7&lt;=$B$226),1,0)</f>
        <v>0</v>
      </c>
      <c r="AN250" s="10">
        <f>IF(AND(AN14=Services!$A$27)*(AN$7&gt;=$B$225)*(AN$7&lt;=$B$226),1,0)</f>
        <v>0</v>
      </c>
      <c r="AO250" s="10">
        <f>IF(AND(AO14=Services!$A$27)*(AO$7&gt;=$B$225)*(AO$7&lt;=$B$226),1,0)</f>
        <v>0</v>
      </c>
      <c r="AP250" s="10">
        <f>IF(AND(AP14=Services!$A$27)*(AP$7&gt;=$B$225)*(AP$7&lt;=$B$226),1,0)</f>
        <v>0</v>
      </c>
      <c r="AQ250" s="10">
        <f>IF(AND(AQ14=Services!$A$27)*(AQ$7&gt;=$B$225)*(AQ$7&lt;=$B$226),1,0)</f>
        <v>0</v>
      </c>
      <c r="AR250" s="10">
        <f>IF(AND(AR14=Services!$A$27)*(AR$7&gt;=$B$225)*(AR$7&lt;=$B$226),1,0)</f>
        <v>0</v>
      </c>
      <c r="AS250" s="10">
        <f>IF(AND(AS14=Services!$A$27)*(AS$7&gt;=$B$225)*(AS$7&lt;=$B$226),1,0)</f>
        <v>0</v>
      </c>
      <c r="AT250" s="10">
        <f>IF(AND(AT14=Services!$A$27)*(AT$7&gt;=$B$225)*(AT$7&lt;=$B$226),1,0)</f>
        <v>0</v>
      </c>
      <c r="AU250" s="10">
        <f>IF(AND(AU14=Services!$A$27)*(AU$7&gt;=$B$225)*(AU$7&lt;=$B$226),1,0)</f>
        <v>0</v>
      </c>
      <c r="AV250" s="10">
        <f>IF(AND(AV14=Services!$A$27)*(AV$7&gt;=$B$225)*(AV$7&lt;=$B$226),1,0)</f>
        <v>0</v>
      </c>
      <c r="AW250" s="10">
        <f>IF(AND(AW14=Services!$A$27)*(AW$7&gt;=$B$225)*(AW$7&lt;=$B$226),1,0)</f>
        <v>0</v>
      </c>
      <c r="AX250" s="10">
        <f>IF(AND(AX14=Services!$A$27)*(AX$7&gt;=$B$225)*(AX$7&lt;=$B$226),1,0)</f>
        <v>0</v>
      </c>
      <c r="AY250" s="10">
        <f>IF(AND(AY14=Services!$A$27)*(AY$7&gt;=$B$225)*(AY$7&lt;=$B$226),1,0)</f>
        <v>0</v>
      </c>
      <c r="AZ250" s="10">
        <f>IF(AND(AZ14=Services!$A$27)*(AZ$7&gt;=$B$225)*(AZ$7&lt;=$B$226),1,0)</f>
        <v>0</v>
      </c>
      <c r="BA250" s="10">
        <f>IF(AND(BA14=Services!$A$27)*(BA$7&gt;=$B$225)*(BA$7&lt;=$B$226),1,0)</f>
        <v>0</v>
      </c>
      <c r="BB250" s="10">
        <f>IF(AND(BB14=Services!$A$27)*(BB$7&gt;=$B$225)*(BB$7&lt;=$B$226),1,0)</f>
        <v>0</v>
      </c>
      <c r="BC250" s="10">
        <f>IF(AND(BC14=Services!$A$27)*(BC$7&gt;=$B$225)*(BC$7&lt;=$B$226),1,0)</f>
        <v>0</v>
      </c>
      <c r="BD250" s="10">
        <f>IF(AND(BD14=Services!$A$27)*(BD$7&gt;=$B$225)*(BD$7&lt;=$B$226),1,0)</f>
        <v>0</v>
      </c>
      <c r="BE250" s="26">
        <f t="shared" si="47"/>
        <v>0</v>
      </c>
      <c r="BF250" s="50" t="e">
        <f t="shared" si="48"/>
        <v>#DIV/0!</v>
      </c>
    </row>
    <row r="251" spans="1:58" x14ac:dyDescent="0.25">
      <c r="A251" s="13" t="str">
        <f t="shared" si="46"/>
        <v>4-Mise à disposition d'une SHA au plus près des soins</v>
      </c>
      <c r="B251" s="10">
        <f>IF(AND(B15=Services!$A$27)*(B$7&gt;=$B$225)*(B$7&lt;=$B$226),1,0)</f>
        <v>0</v>
      </c>
      <c r="C251" s="10">
        <f>IF(AND(C15=Services!$A$27)*(C$7&gt;=$B$225)*(C$7&lt;=$B$226),1,0)</f>
        <v>0</v>
      </c>
      <c r="D251" s="10">
        <f>IF(AND(D15=Services!$A$27)*(D$7&gt;=$B$225)*(D$7&lt;=$B$226),1,0)</f>
        <v>0</v>
      </c>
      <c r="E251" s="10">
        <f>IF(AND(E15=Services!$A$27)*(E$7&gt;=$B$225)*(E$7&lt;=$B$226),1,0)</f>
        <v>0</v>
      </c>
      <c r="F251" s="10">
        <f>IF(AND(F15=Services!$A$27)*(F$7&gt;=$B$225)*(F$7&lt;=$B$226),1,0)</f>
        <v>0</v>
      </c>
      <c r="G251" s="10">
        <f>IF(AND(G15=Services!$A$27)*(G$7&gt;=$B$225)*(G$7&lt;=$B$226),1,0)</f>
        <v>0</v>
      </c>
      <c r="H251" s="10">
        <f>IF(AND(H15=Services!$A$27)*(H$7&gt;=$B$225)*(H$7&lt;=$B$226),1,0)</f>
        <v>0</v>
      </c>
      <c r="I251" s="10">
        <f>IF(AND(I15=Services!$A$27)*(I$7&gt;=$B$225)*(I$7&lt;=$B$226),1,0)</f>
        <v>0</v>
      </c>
      <c r="J251" s="10">
        <f>IF(AND(J15=Services!$A$27)*(J$7&gt;=$B$225)*(J$7&lt;=$B$226),1,0)</f>
        <v>0</v>
      </c>
      <c r="K251" s="10">
        <f>IF(AND(K15=Services!$A$27)*(K$7&gt;=$B$225)*(K$7&lt;=$B$226),1,0)</f>
        <v>0</v>
      </c>
      <c r="L251" s="10">
        <f>IF(AND(L15=Services!$A$27)*(L$7&gt;=$B$225)*(L$7&lt;=$B$226),1,0)</f>
        <v>0</v>
      </c>
      <c r="M251" s="10">
        <f>IF(AND(M15=Services!$A$27)*(M$7&gt;=$B$225)*(M$7&lt;=$B$226),1,0)</f>
        <v>0</v>
      </c>
      <c r="N251" s="10">
        <f>IF(AND(N15=Services!$A$27)*(N$7&gt;=$B$225)*(N$7&lt;=$B$226),1,0)</f>
        <v>0</v>
      </c>
      <c r="O251" s="10">
        <f>IF(AND(O15=Services!$A$27)*(O$7&gt;=$B$225)*(O$7&lt;=$B$226),1,0)</f>
        <v>0</v>
      </c>
      <c r="P251" s="10">
        <f>IF(AND(P15=Services!$A$27)*(P$7&gt;=$B$225)*(P$7&lt;=$B$226),1,0)</f>
        <v>0</v>
      </c>
      <c r="Q251" s="10">
        <f>IF(AND(Q15=Services!$A$27)*(Q$7&gt;=$B$225)*(Q$7&lt;=$B$226),1,0)</f>
        <v>0</v>
      </c>
      <c r="R251" s="10">
        <f>IF(AND(R15=Services!$A$27)*(R$7&gt;=$B$225)*(R$7&lt;=$B$226),1,0)</f>
        <v>0</v>
      </c>
      <c r="S251" s="10">
        <f>IF(AND(S15=Services!$A$27)*(S$7&gt;=$B$225)*(S$7&lt;=$B$226),1,0)</f>
        <v>0</v>
      </c>
      <c r="T251" s="10">
        <f>IF(AND(T15=Services!$A$27)*(T$7&gt;=$B$225)*(T$7&lt;=$B$226),1,0)</f>
        <v>0</v>
      </c>
      <c r="U251" s="10">
        <f>IF(AND(U15=Services!$A$27)*(U$7&gt;=$B$225)*(U$7&lt;=$B$226),1,0)</f>
        <v>0</v>
      </c>
      <c r="V251" s="10">
        <f>IF(AND(V15=Services!$A$27)*(V$7&gt;=$B$225)*(V$7&lt;=$B$226),1,0)</f>
        <v>0</v>
      </c>
      <c r="W251" s="10">
        <f>IF(AND(W15=Services!$A$27)*(W$7&gt;=$B$225)*(W$7&lt;=$B$226),1,0)</f>
        <v>0</v>
      </c>
      <c r="X251" s="10">
        <f>IF(AND(X15=Services!$A$27)*(X$7&gt;=$B$225)*(X$7&lt;=$B$226),1,0)</f>
        <v>0</v>
      </c>
      <c r="Y251" s="10">
        <f>IF(AND(Y15=Services!$A$27)*(Y$7&gt;=$B$225)*(Y$7&lt;=$B$226),1,0)</f>
        <v>0</v>
      </c>
      <c r="Z251" s="10">
        <f>IF(AND(Z15=Services!$A$27)*(Z$7&gt;=$B$225)*(Z$7&lt;=$B$226),1,0)</f>
        <v>0</v>
      </c>
      <c r="AA251" s="10">
        <f>IF(AND(AA15=Services!$A$27)*(AA$7&gt;=$B$225)*(AA$7&lt;=$B$226),1,0)</f>
        <v>0</v>
      </c>
      <c r="AB251" s="10">
        <f>IF(AND(AB15=Services!$A$27)*(AB$7&gt;=$B$225)*(AB$7&lt;=$B$226),1,0)</f>
        <v>0</v>
      </c>
      <c r="AC251" s="10">
        <f>IF(AND(AC15=Services!$A$27)*(AC$7&gt;=$B$225)*(AC$7&lt;=$B$226),1,0)</f>
        <v>0</v>
      </c>
      <c r="AD251" s="10">
        <f>IF(AND(AD15=Services!$A$27)*(AD$7&gt;=$B$225)*(AD$7&lt;=$B$226),1,0)</f>
        <v>0</v>
      </c>
      <c r="AE251" s="10">
        <f>IF(AND(AE15=Services!$A$27)*(AE$7&gt;=$B$225)*(AE$7&lt;=$B$226),1,0)</f>
        <v>0</v>
      </c>
      <c r="AF251" s="10">
        <f>IF(AND(AF15=Services!$A$27)*(AF$7&gt;=$B$225)*(AF$7&lt;=$B$226),1,0)</f>
        <v>0</v>
      </c>
      <c r="AG251" s="10">
        <f>IF(AND(AG15=Services!$A$27)*(AG$7&gt;=$B$225)*(AG$7&lt;=$B$226),1,0)</f>
        <v>0</v>
      </c>
      <c r="AH251" s="10">
        <f>IF(AND(AH15=Services!$A$27)*(AH$7&gt;=$B$225)*(AH$7&lt;=$B$226),1,0)</f>
        <v>0</v>
      </c>
      <c r="AI251" s="10">
        <f>IF(AND(AI15=Services!$A$27)*(AI$7&gt;=$B$225)*(AI$7&lt;=$B$226),1,0)</f>
        <v>0</v>
      </c>
      <c r="AJ251" s="10">
        <f>IF(AND(AJ15=Services!$A$27)*(AJ$7&gt;=$B$225)*(AJ$7&lt;=$B$226),1,0)</f>
        <v>0</v>
      </c>
      <c r="AK251" s="10">
        <f>IF(AND(AK15=Services!$A$27)*(AK$7&gt;=$B$225)*(AK$7&lt;=$B$226),1,0)</f>
        <v>0</v>
      </c>
      <c r="AL251" s="10">
        <f>IF(AND(AL15=Services!$A$27)*(AL$7&gt;=$B$225)*(AL$7&lt;=$B$226),1,0)</f>
        <v>0</v>
      </c>
      <c r="AM251" s="10">
        <f>IF(AND(AM15=Services!$A$27)*(AM$7&gt;=$B$225)*(AM$7&lt;=$B$226),1,0)</f>
        <v>0</v>
      </c>
      <c r="AN251" s="10">
        <f>IF(AND(AN15=Services!$A$27)*(AN$7&gt;=$B$225)*(AN$7&lt;=$B$226),1,0)</f>
        <v>0</v>
      </c>
      <c r="AO251" s="10">
        <f>IF(AND(AO15=Services!$A$27)*(AO$7&gt;=$B$225)*(AO$7&lt;=$B$226),1,0)</f>
        <v>0</v>
      </c>
      <c r="AP251" s="10">
        <f>IF(AND(AP15=Services!$A$27)*(AP$7&gt;=$B$225)*(AP$7&lt;=$B$226),1,0)</f>
        <v>0</v>
      </c>
      <c r="AQ251" s="10">
        <f>IF(AND(AQ15=Services!$A$27)*(AQ$7&gt;=$B$225)*(AQ$7&lt;=$B$226),1,0)</f>
        <v>0</v>
      </c>
      <c r="AR251" s="10">
        <f>IF(AND(AR15=Services!$A$27)*(AR$7&gt;=$B$225)*(AR$7&lt;=$B$226),1,0)</f>
        <v>0</v>
      </c>
      <c r="AS251" s="10">
        <f>IF(AND(AS15=Services!$A$27)*(AS$7&gt;=$B$225)*(AS$7&lt;=$B$226),1,0)</f>
        <v>0</v>
      </c>
      <c r="AT251" s="10">
        <f>IF(AND(AT15=Services!$A$27)*(AT$7&gt;=$B$225)*(AT$7&lt;=$B$226),1,0)</f>
        <v>0</v>
      </c>
      <c r="AU251" s="10">
        <f>IF(AND(AU15=Services!$A$27)*(AU$7&gt;=$B$225)*(AU$7&lt;=$B$226),1,0)</f>
        <v>0</v>
      </c>
      <c r="AV251" s="10">
        <f>IF(AND(AV15=Services!$A$27)*(AV$7&gt;=$B$225)*(AV$7&lt;=$B$226),1,0)</f>
        <v>0</v>
      </c>
      <c r="AW251" s="10">
        <f>IF(AND(AW15=Services!$A$27)*(AW$7&gt;=$B$225)*(AW$7&lt;=$B$226),1,0)</f>
        <v>0</v>
      </c>
      <c r="AX251" s="10">
        <f>IF(AND(AX15=Services!$A$27)*(AX$7&gt;=$B$225)*(AX$7&lt;=$B$226),1,0)</f>
        <v>0</v>
      </c>
      <c r="AY251" s="10">
        <f>IF(AND(AY15=Services!$A$27)*(AY$7&gt;=$B$225)*(AY$7&lt;=$B$226),1,0)</f>
        <v>0</v>
      </c>
      <c r="AZ251" s="10">
        <f>IF(AND(AZ15=Services!$A$27)*(AZ$7&gt;=$B$225)*(AZ$7&lt;=$B$226),1,0)</f>
        <v>0</v>
      </c>
      <c r="BA251" s="10">
        <f>IF(AND(BA15=Services!$A$27)*(BA$7&gt;=$B$225)*(BA$7&lt;=$B$226),1,0)</f>
        <v>0</v>
      </c>
      <c r="BB251" s="10">
        <f>IF(AND(BB15=Services!$A$27)*(BB$7&gt;=$B$225)*(BB$7&lt;=$B$226),1,0)</f>
        <v>0</v>
      </c>
      <c r="BC251" s="10">
        <f>IF(AND(BC15=Services!$A$27)*(BC$7&gt;=$B$225)*(BC$7&lt;=$B$226),1,0)</f>
        <v>0</v>
      </c>
      <c r="BD251" s="10">
        <f>IF(AND(BD15=Services!$A$27)*(BD$7&gt;=$B$225)*(BD$7&lt;=$B$226),1,0)</f>
        <v>0</v>
      </c>
      <c r="BE251" s="26">
        <f t="shared" si="47"/>
        <v>0</v>
      </c>
      <c r="BF251" s="50" t="e">
        <f t="shared" si="48"/>
        <v>#DIV/0!</v>
      </c>
    </row>
    <row r="252" spans="1:58" x14ac:dyDescent="0.25">
      <c r="A252" s="13" t="str">
        <f t="shared" si="46"/>
        <v>5-Mise à disposition de tabliers à UU au plus près des soins</v>
      </c>
      <c r="B252" s="10">
        <f>IF(AND(B16=Services!$A$27)*(B$7&gt;=$B$225)*(B$7&lt;=$B$226),1,0)</f>
        <v>0</v>
      </c>
      <c r="C252" s="10">
        <f>IF(AND(C16=Services!$A$27)*(C$7&gt;=$B$225)*(C$7&lt;=$B$226),1,0)</f>
        <v>0</v>
      </c>
      <c r="D252" s="10">
        <f>IF(AND(D16=Services!$A$27)*(D$7&gt;=$B$225)*(D$7&lt;=$B$226),1,0)</f>
        <v>0</v>
      </c>
      <c r="E252" s="10">
        <f>IF(AND(E16=Services!$A$27)*(E$7&gt;=$B$225)*(E$7&lt;=$B$226),1,0)</f>
        <v>0</v>
      </c>
      <c r="F252" s="10">
        <f>IF(AND(F16=Services!$A$27)*(F$7&gt;=$B$225)*(F$7&lt;=$B$226),1,0)</f>
        <v>0</v>
      </c>
      <c r="G252" s="10">
        <f>IF(AND(G16=Services!$A$27)*(G$7&gt;=$B$225)*(G$7&lt;=$B$226),1,0)</f>
        <v>0</v>
      </c>
      <c r="H252" s="10">
        <f>IF(AND(H16=Services!$A$27)*(H$7&gt;=$B$225)*(H$7&lt;=$B$226),1,0)</f>
        <v>0</v>
      </c>
      <c r="I252" s="10">
        <f>IF(AND(I16=Services!$A$27)*(I$7&gt;=$B$225)*(I$7&lt;=$B$226),1,0)</f>
        <v>0</v>
      </c>
      <c r="J252" s="10">
        <f>IF(AND(J16=Services!$A$27)*(J$7&gt;=$B$225)*(J$7&lt;=$B$226),1,0)</f>
        <v>0</v>
      </c>
      <c r="K252" s="10">
        <f>IF(AND(K16=Services!$A$27)*(K$7&gt;=$B$225)*(K$7&lt;=$B$226),1,0)</f>
        <v>0</v>
      </c>
      <c r="L252" s="10">
        <f>IF(AND(L16=Services!$A$27)*(L$7&gt;=$B$225)*(L$7&lt;=$B$226),1,0)</f>
        <v>0</v>
      </c>
      <c r="M252" s="10">
        <f>IF(AND(M16=Services!$A$27)*(M$7&gt;=$B$225)*(M$7&lt;=$B$226),1,0)</f>
        <v>0</v>
      </c>
      <c r="N252" s="10">
        <f>IF(AND(N16=Services!$A$27)*(N$7&gt;=$B$225)*(N$7&lt;=$B$226),1,0)</f>
        <v>0</v>
      </c>
      <c r="O252" s="10">
        <f>IF(AND(O16=Services!$A$27)*(O$7&gt;=$B$225)*(O$7&lt;=$B$226),1,0)</f>
        <v>0</v>
      </c>
      <c r="P252" s="10">
        <f>IF(AND(P16=Services!$A$27)*(P$7&gt;=$B$225)*(P$7&lt;=$B$226),1,0)</f>
        <v>0</v>
      </c>
      <c r="Q252" s="10">
        <f>IF(AND(Q16=Services!$A$27)*(Q$7&gt;=$B$225)*(Q$7&lt;=$B$226),1,0)</f>
        <v>0</v>
      </c>
      <c r="R252" s="10">
        <f>IF(AND(R16=Services!$A$27)*(R$7&gt;=$B$225)*(R$7&lt;=$B$226),1,0)</f>
        <v>0</v>
      </c>
      <c r="S252" s="10">
        <f>IF(AND(S16=Services!$A$27)*(S$7&gt;=$B$225)*(S$7&lt;=$B$226),1,0)</f>
        <v>0</v>
      </c>
      <c r="T252" s="10">
        <f>IF(AND(T16=Services!$A$27)*(T$7&gt;=$B$225)*(T$7&lt;=$B$226),1,0)</f>
        <v>0</v>
      </c>
      <c r="U252" s="10">
        <f>IF(AND(U16=Services!$A$27)*(U$7&gt;=$B$225)*(U$7&lt;=$B$226),1,0)</f>
        <v>0</v>
      </c>
      <c r="V252" s="10">
        <f>IF(AND(V16=Services!$A$27)*(V$7&gt;=$B$225)*(V$7&lt;=$B$226),1,0)</f>
        <v>0</v>
      </c>
      <c r="W252" s="10">
        <f>IF(AND(W16=Services!$A$27)*(W$7&gt;=$B$225)*(W$7&lt;=$B$226),1,0)</f>
        <v>0</v>
      </c>
      <c r="X252" s="10">
        <f>IF(AND(X16=Services!$A$27)*(X$7&gt;=$B$225)*(X$7&lt;=$B$226),1,0)</f>
        <v>0</v>
      </c>
      <c r="Y252" s="10">
        <f>IF(AND(Y16=Services!$A$27)*(Y$7&gt;=$B$225)*(Y$7&lt;=$B$226),1,0)</f>
        <v>0</v>
      </c>
      <c r="Z252" s="10">
        <f>IF(AND(Z16=Services!$A$27)*(Z$7&gt;=$B$225)*(Z$7&lt;=$B$226),1,0)</f>
        <v>0</v>
      </c>
      <c r="AA252" s="10">
        <f>IF(AND(AA16=Services!$A$27)*(AA$7&gt;=$B$225)*(AA$7&lt;=$B$226),1,0)</f>
        <v>0</v>
      </c>
      <c r="AB252" s="10">
        <f>IF(AND(AB16=Services!$A$27)*(AB$7&gt;=$B$225)*(AB$7&lt;=$B$226),1,0)</f>
        <v>0</v>
      </c>
      <c r="AC252" s="10">
        <f>IF(AND(AC16=Services!$A$27)*(AC$7&gt;=$B$225)*(AC$7&lt;=$B$226),1,0)</f>
        <v>0</v>
      </c>
      <c r="AD252" s="10">
        <f>IF(AND(AD16=Services!$A$27)*(AD$7&gt;=$B$225)*(AD$7&lt;=$B$226),1,0)</f>
        <v>0</v>
      </c>
      <c r="AE252" s="10">
        <f>IF(AND(AE16=Services!$A$27)*(AE$7&gt;=$B$225)*(AE$7&lt;=$B$226),1,0)</f>
        <v>0</v>
      </c>
      <c r="AF252" s="10">
        <f>IF(AND(AF16=Services!$A$27)*(AF$7&gt;=$B$225)*(AF$7&lt;=$B$226),1,0)</f>
        <v>0</v>
      </c>
      <c r="AG252" s="10">
        <f>IF(AND(AG16=Services!$A$27)*(AG$7&gt;=$B$225)*(AG$7&lt;=$B$226),1,0)</f>
        <v>0</v>
      </c>
      <c r="AH252" s="10">
        <f>IF(AND(AH16=Services!$A$27)*(AH$7&gt;=$B$225)*(AH$7&lt;=$B$226),1,0)</f>
        <v>0</v>
      </c>
      <c r="AI252" s="10">
        <f>IF(AND(AI16=Services!$A$27)*(AI$7&gt;=$B$225)*(AI$7&lt;=$B$226),1,0)</f>
        <v>0</v>
      </c>
      <c r="AJ252" s="10">
        <f>IF(AND(AJ16=Services!$A$27)*(AJ$7&gt;=$B$225)*(AJ$7&lt;=$B$226),1,0)</f>
        <v>0</v>
      </c>
      <c r="AK252" s="10">
        <f>IF(AND(AK16=Services!$A$27)*(AK$7&gt;=$B$225)*(AK$7&lt;=$B$226),1,0)</f>
        <v>0</v>
      </c>
      <c r="AL252" s="10">
        <f>IF(AND(AL16=Services!$A$27)*(AL$7&gt;=$B$225)*(AL$7&lt;=$B$226),1,0)</f>
        <v>0</v>
      </c>
      <c r="AM252" s="10">
        <f>IF(AND(AM16=Services!$A$27)*(AM$7&gt;=$B$225)*(AM$7&lt;=$B$226),1,0)</f>
        <v>0</v>
      </c>
      <c r="AN252" s="10">
        <f>IF(AND(AN16=Services!$A$27)*(AN$7&gt;=$B$225)*(AN$7&lt;=$B$226),1,0)</f>
        <v>0</v>
      </c>
      <c r="AO252" s="10">
        <f>IF(AND(AO16=Services!$A$27)*(AO$7&gt;=$B$225)*(AO$7&lt;=$B$226),1,0)</f>
        <v>0</v>
      </c>
      <c r="AP252" s="10">
        <f>IF(AND(AP16=Services!$A$27)*(AP$7&gt;=$B$225)*(AP$7&lt;=$B$226),1,0)</f>
        <v>0</v>
      </c>
      <c r="AQ252" s="10">
        <f>IF(AND(AQ16=Services!$A$27)*(AQ$7&gt;=$B$225)*(AQ$7&lt;=$B$226),1,0)</f>
        <v>0</v>
      </c>
      <c r="AR252" s="10">
        <f>IF(AND(AR16=Services!$A$27)*(AR$7&gt;=$B$225)*(AR$7&lt;=$B$226),1,0)</f>
        <v>0</v>
      </c>
      <c r="AS252" s="10">
        <f>IF(AND(AS16=Services!$A$27)*(AS$7&gt;=$B$225)*(AS$7&lt;=$B$226),1,0)</f>
        <v>0</v>
      </c>
      <c r="AT252" s="10">
        <f>IF(AND(AT16=Services!$A$27)*(AT$7&gt;=$B$225)*(AT$7&lt;=$B$226),1,0)</f>
        <v>0</v>
      </c>
      <c r="AU252" s="10">
        <f>IF(AND(AU16=Services!$A$27)*(AU$7&gt;=$B$225)*(AU$7&lt;=$B$226),1,0)</f>
        <v>0</v>
      </c>
      <c r="AV252" s="10">
        <f>IF(AND(AV16=Services!$A$27)*(AV$7&gt;=$B$225)*(AV$7&lt;=$B$226),1,0)</f>
        <v>0</v>
      </c>
      <c r="AW252" s="10">
        <f>IF(AND(AW16=Services!$A$27)*(AW$7&gt;=$B$225)*(AW$7&lt;=$B$226),1,0)</f>
        <v>0</v>
      </c>
      <c r="AX252" s="10">
        <f>IF(AND(AX16=Services!$A$27)*(AX$7&gt;=$B$225)*(AX$7&lt;=$B$226),1,0)</f>
        <v>0</v>
      </c>
      <c r="AY252" s="10">
        <f>IF(AND(AY16=Services!$A$27)*(AY$7&gt;=$B$225)*(AY$7&lt;=$B$226),1,0)</f>
        <v>0</v>
      </c>
      <c r="AZ252" s="10">
        <f>IF(AND(AZ16=Services!$A$27)*(AZ$7&gt;=$B$225)*(AZ$7&lt;=$B$226),1,0)</f>
        <v>0</v>
      </c>
      <c r="BA252" s="10">
        <f>IF(AND(BA16=Services!$A$27)*(BA$7&gt;=$B$225)*(BA$7&lt;=$B$226),1,0)</f>
        <v>0</v>
      </c>
      <c r="BB252" s="10">
        <f>IF(AND(BB16=Services!$A$27)*(BB$7&gt;=$B$225)*(BB$7&lt;=$B$226),1,0)</f>
        <v>0</v>
      </c>
      <c r="BC252" s="10">
        <f>IF(AND(BC16=Services!$A$27)*(BC$7&gt;=$B$225)*(BC$7&lt;=$B$226),1,0)</f>
        <v>0</v>
      </c>
      <c r="BD252" s="10">
        <f>IF(AND(BD16=Services!$A$27)*(BD$7&gt;=$B$225)*(BD$7&lt;=$B$226),1,0)</f>
        <v>0</v>
      </c>
      <c r="BE252" s="26">
        <f t="shared" si="47"/>
        <v>0</v>
      </c>
      <c r="BF252" s="50" t="e">
        <f t="shared" si="48"/>
        <v>#DIV/0!</v>
      </c>
    </row>
    <row r="253" spans="1:58" x14ac:dyDescent="0.25">
      <c r="A253" s="3" t="str">
        <f t="shared" si="46"/>
        <v>6-Mise à disposition de gants à UU au plus près des soins</v>
      </c>
      <c r="B253" s="41">
        <f>MAX(B238:B239)</f>
        <v>0</v>
      </c>
      <c r="C253" s="41">
        <f t="shared" ref="C253:BD253" si="49">MAX(C238:C239)</f>
        <v>0</v>
      </c>
      <c r="D253" s="41">
        <f t="shared" si="49"/>
        <v>0</v>
      </c>
      <c r="E253" s="41">
        <f t="shared" si="49"/>
        <v>0</v>
      </c>
      <c r="F253" s="41">
        <f t="shared" si="49"/>
        <v>0</v>
      </c>
      <c r="G253" s="41">
        <f t="shared" si="49"/>
        <v>0</v>
      </c>
      <c r="H253" s="41">
        <f t="shared" si="49"/>
        <v>0</v>
      </c>
      <c r="I253" s="41">
        <f t="shared" si="49"/>
        <v>0</v>
      </c>
      <c r="J253" s="41">
        <f t="shared" si="49"/>
        <v>0</v>
      </c>
      <c r="K253" s="41">
        <f t="shared" si="49"/>
        <v>0</v>
      </c>
      <c r="L253" s="41">
        <f t="shared" si="49"/>
        <v>0</v>
      </c>
      <c r="M253" s="41">
        <f t="shared" si="49"/>
        <v>0</v>
      </c>
      <c r="N253" s="41">
        <f t="shared" si="49"/>
        <v>0</v>
      </c>
      <c r="O253" s="41">
        <f t="shared" si="49"/>
        <v>0</v>
      </c>
      <c r="P253" s="41">
        <f t="shared" si="49"/>
        <v>0</v>
      </c>
      <c r="Q253" s="41">
        <f t="shared" si="49"/>
        <v>0</v>
      </c>
      <c r="R253" s="41">
        <f t="shared" si="49"/>
        <v>0</v>
      </c>
      <c r="S253" s="41">
        <f t="shared" si="49"/>
        <v>0</v>
      </c>
      <c r="T253" s="41">
        <f t="shared" si="49"/>
        <v>0</v>
      </c>
      <c r="U253" s="41">
        <f t="shared" si="49"/>
        <v>0</v>
      </c>
      <c r="V253" s="41">
        <f t="shared" si="49"/>
        <v>0</v>
      </c>
      <c r="W253" s="41">
        <f t="shared" si="49"/>
        <v>0</v>
      </c>
      <c r="X253" s="41">
        <f t="shared" si="49"/>
        <v>0</v>
      </c>
      <c r="Y253" s="41">
        <f t="shared" si="49"/>
        <v>0</v>
      </c>
      <c r="Z253" s="41">
        <f t="shared" si="49"/>
        <v>0</v>
      </c>
      <c r="AA253" s="41">
        <f t="shared" si="49"/>
        <v>0</v>
      </c>
      <c r="AB253" s="41">
        <f t="shared" si="49"/>
        <v>0</v>
      </c>
      <c r="AC253" s="41">
        <f t="shared" si="49"/>
        <v>0</v>
      </c>
      <c r="AD253" s="41">
        <f t="shared" si="49"/>
        <v>0</v>
      </c>
      <c r="AE253" s="41">
        <f t="shared" si="49"/>
        <v>0</v>
      </c>
      <c r="AF253" s="41">
        <f t="shared" si="49"/>
        <v>0</v>
      </c>
      <c r="AG253" s="41">
        <f t="shared" si="49"/>
        <v>0</v>
      </c>
      <c r="AH253" s="41">
        <f t="shared" si="49"/>
        <v>0</v>
      </c>
      <c r="AI253" s="41">
        <f t="shared" si="49"/>
        <v>0</v>
      </c>
      <c r="AJ253" s="41">
        <f t="shared" si="49"/>
        <v>0</v>
      </c>
      <c r="AK253" s="41">
        <f t="shared" si="49"/>
        <v>0</v>
      </c>
      <c r="AL253" s="41">
        <f t="shared" si="49"/>
        <v>0</v>
      </c>
      <c r="AM253" s="41">
        <f t="shared" si="49"/>
        <v>0</v>
      </c>
      <c r="AN253" s="41">
        <f t="shared" si="49"/>
        <v>0</v>
      </c>
      <c r="AO253" s="41">
        <f t="shared" si="49"/>
        <v>0</v>
      </c>
      <c r="AP253" s="41">
        <f t="shared" si="49"/>
        <v>0</v>
      </c>
      <c r="AQ253" s="41">
        <f t="shared" si="49"/>
        <v>0</v>
      </c>
      <c r="AR253" s="41">
        <f t="shared" si="49"/>
        <v>0</v>
      </c>
      <c r="AS253" s="41">
        <f t="shared" si="49"/>
        <v>0</v>
      </c>
      <c r="AT253" s="41">
        <f t="shared" si="49"/>
        <v>0</v>
      </c>
      <c r="AU253" s="41">
        <f t="shared" si="49"/>
        <v>0</v>
      </c>
      <c r="AV253" s="41">
        <f t="shared" si="49"/>
        <v>0</v>
      </c>
      <c r="AW253" s="41">
        <f t="shared" si="49"/>
        <v>0</v>
      </c>
      <c r="AX253" s="41">
        <f t="shared" si="49"/>
        <v>0</v>
      </c>
      <c r="AY253" s="41">
        <f t="shared" si="49"/>
        <v>0</v>
      </c>
      <c r="AZ253" s="41">
        <f t="shared" si="49"/>
        <v>0</v>
      </c>
      <c r="BA253" s="41">
        <f t="shared" si="49"/>
        <v>0</v>
      </c>
      <c r="BB253" s="41">
        <f t="shared" si="49"/>
        <v>0</v>
      </c>
      <c r="BC253" s="41">
        <f t="shared" si="49"/>
        <v>0</v>
      </c>
      <c r="BD253" s="41">
        <f t="shared" si="49"/>
        <v>0</v>
      </c>
      <c r="BE253" s="26">
        <f t="shared" si="47"/>
        <v>0</v>
      </c>
      <c r="BF253" s="50" t="e">
        <f t="shared" si="48"/>
        <v>#DIV/0!</v>
      </c>
    </row>
    <row r="254" spans="1:58" x14ac:dyDescent="0.25">
      <c r="A254" s="13" t="str">
        <f t="shared" si="46"/>
        <v>7-Individualisation ou décontamination systématique du petit matériel</v>
      </c>
      <c r="B254" s="10">
        <f>IF(AND(B18=Services!$A$27)*(B$7&gt;=$B$225)*(B$7&lt;=$B$226),1,0)</f>
        <v>0</v>
      </c>
      <c r="C254" s="10">
        <f>IF(AND(C18=Services!$A$27)*(C$7&gt;=$B$225)*(C$7&lt;=$B$226),1,0)</f>
        <v>0</v>
      </c>
      <c r="D254" s="10">
        <f>IF(AND(D18=Services!$A$27)*(D$7&gt;=$B$225)*(D$7&lt;=$B$226),1,0)</f>
        <v>0</v>
      </c>
      <c r="E254" s="10">
        <f>IF(AND(E18=Services!$A$27)*(E$7&gt;=$B$225)*(E$7&lt;=$B$226),1,0)</f>
        <v>0</v>
      </c>
      <c r="F254" s="10">
        <f>IF(AND(F18=Services!$A$27)*(F$7&gt;=$B$225)*(F$7&lt;=$B$226),1,0)</f>
        <v>0</v>
      </c>
      <c r="G254" s="10">
        <f>IF(AND(G18=Services!$A$27)*(G$7&gt;=$B$225)*(G$7&lt;=$B$226),1,0)</f>
        <v>0</v>
      </c>
      <c r="H254" s="10">
        <f>IF(AND(H18=Services!$A$27)*(H$7&gt;=$B$225)*(H$7&lt;=$B$226),1,0)</f>
        <v>0</v>
      </c>
      <c r="I254" s="10">
        <f>IF(AND(I18=Services!$A$27)*(I$7&gt;=$B$225)*(I$7&lt;=$B$226),1,0)</f>
        <v>0</v>
      </c>
      <c r="J254" s="10">
        <f>IF(AND(J18=Services!$A$27)*(J$7&gt;=$B$225)*(J$7&lt;=$B$226),1,0)</f>
        <v>0</v>
      </c>
      <c r="K254" s="10">
        <f>IF(AND(K18=Services!$A$27)*(K$7&gt;=$B$225)*(K$7&lt;=$B$226),1,0)</f>
        <v>0</v>
      </c>
      <c r="L254" s="10">
        <f>IF(AND(L18=Services!$A$27)*(L$7&gt;=$B$225)*(L$7&lt;=$B$226),1,0)</f>
        <v>0</v>
      </c>
      <c r="M254" s="10">
        <f>IF(AND(M18=Services!$A$27)*(M$7&gt;=$B$225)*(M$7&lt;=$B$226),1,0)</f>
        <v>0</v>
      </c>
      <c r="N254" s="10">
        <f>IF(AND(N18=Services!$A$27)*(N$7&gt;=$B$225)*(N$7&lt;=$B$226),1,0)</f>
        <v>0</v>
      </c>
      <c r="O254" s="10">
        <f>IF(AND(O18=Services!$A$27)*(O$7&gt;=$B$225)*(O$7&lt;=$B$226),1,0)</f>
        <v>0</v>
      </c>
      <c r="P254" s="10">
        <f>IF(AND(P18=Services!$A$27)*(P$7&gt;=$B$225)*(P$7&lt;=$B$226),1,0)</f>
        <v>0</v>
      </c>
      <c r="Q254" s="10">
        <f>IF(AND(Q18=Services!$A$27)*(Q$7&gt;=$B$225)*(Q$7&lt;=$B$226),1,0)</f>
        <v>0</v>
      </c>
      <c r="R254" s="10">
        <f>IF(AND(R18=Services!$A$27)*(R$7&gt;=$B$225)*(R$7&lt;=$B$226),1,0)</f>
        <v>0</v>
      </c>
      <c r="S254" s="10">
        <f>IF(AND(S18=Services!$A$27)*(S$7&gt;=$B$225)*(S$7&lt;=$B$226),1,0)</f>
        <v>0</v>
      </c>
      <c r="T254" s="10">
        <f>IF(AND(T18=Services!$A$27)*(T$7&gt;=$B$225)*(T$7&lt;=$B$226),1,0)</f>
        <v>0</v>
      </c>
      <c r="U254" s="10">
        <f>IF(AND(U18=Services!$A$27)*(U$7&gt;=$B$225)*(U$7&lt;=$B$226),1,0)</f>
        <v>0</v>
      </c>
      <c r="V254" s="10">
        <f>IF(AND(V18=Services!$A$27)*(V$7&gt;=$B$225)*(V$7&lt;=$B$226),1,0)</f>
        <v>0</v>
      </c>
      <c r="W254" s="10">
        <f>IF(AND(W18=Services!$A$27)*(W$7&gt;=$B$225)*(W$7&lt;=$B$226),1,0)</f>
        <v>0</v>
      </c>
      <c r="X254" s="10">
        <f>IF(AND(X18=Services!$A$27)*(X$7&gt;=$B$225)*(X$7&lt;=$B$226),1,0)</f>
        <v>0</v>
      </c>
      <c r="Y254" s="10">
        <f>IF(AND(Y18=Services!$A$27)*(Y$7&gt;=$B$225)*(Y$7&lt;=$B$226),1,0)</f>
        <v>0</v>
      </c>
      <c r="Z254" s="10">
        <f>IF(AND(Z18=Services!$A$27)*(Z$7&gt;=$B$225)*(Z$7&lt;=$B$226),1,0)</f>
        <v>0</v>
      </c>
      <c r="AA254" s="10">
        <f>IF(AND(AA18=Services!$A$27)*(AA$7&gt;=$B$225)*(AA$7&lt;=$B$226),1,0)</f>
        <v>0</v>
      </c>
      <c r="AB254" s="10">
        <f>IF(AND(AB18=Services!$A$27)*(AB$7&gt;=$B$225)*(AB$7&lt;=$B$226),1,0)</f>
        <v>0</v>
      </c>
      <c r="AC254" s="10">
        <f>IF(AND(AC18=Services!$A$27)*(AC$7&gt;=$B$225)*(AC$7&lt;=$B$226),1,0)</f>
        <v>0</v>
      </c>
      <c r="AD254" s="10">
        <f>IF(AND(AD18=Services!$A$27)*(AD$7&gt;=$B$225)*(AD$7&lt;=$B$226),1,0)</f>
        <v>0</v>
      </c>
      <c r="AE254" s="10">
        <f>IF(AND(AE18=Services!$A$27)*(AE$7&gt;=$B$225)*(AE$7&lt;=$B$226),1,0)</f>
        <v>0</v>
      </c>
      <c r="AF254" s="10">
        <f>IF(AND(AF18=Services!$A$27)*(AF$7&gt;=$B$225)*(AF$7&lt;=$B$226),1,0)</f>
        <v>0</v>
      </c>
      <c r="AG254" s="10">
        <f>IF(AND(AG18=Services!$A$27)*(AG$7&gt;=$B$225)*(AG$7&lt;=$B$226),1,0)</f>
        <v>0</v>
      </c>
      <c r="AH254" s="10">
        <f>IF(AND(AH18=Services!$A$27)*(AH$7&gt;=$B$225)*(AH$7&lt;=$B$226),1,0)</f>
        <v>0</v>
      </c>
      <c r="AI254" s="10">
        <f>IF(AND(AI18=Services!$A$27)*(AI$7&gt;=$B$225)*(AI$7&lt;=$B$226),1,0)</f>
        <v>0</v>
      </c>
      <c r="AJ254" s="10">
        <f>IF(AND(AJ18=Services!$A$27)*(AJ$7&gt;=$B$225)*(AJ$7&lt;=$B$226),1,0)</f>
        <v>0</v>
      </c>
      <c r="AK254" s="10">
        <f>IF(AND(AK18=Services!$A$27)*(AK$7&gt;=$B$225)*(AK$7&lt;=$B$226),1,0)</f>
        <v>0</v>
      </c>
      <c r="AL254" s="10">
        <f>IF(AND(AL18=Services!$A$27)*(AL$7&gt;=$B$225)*(AL$7&lt;=$B$226),1,0)</f>
        <v>0</v>
      </c>
      <c r="AM254" s="10">
        <f>IF(AND(AM18=Services!$A$27)*(AM$7&gt;=$B$225)*(AM$7&lt;=$B$226),1,0)</f>
        <v>0</v>
      </c>
      <c r="AN254" s="10">
        <f>IF(AND(AN18=Services!$A$27)*(AN$7&gt;=$B$225)*(AN$7&lt;=$B$226),1,0)</f>
        <v>0</v>
      </c>
      <c r="AO254" s="10">
        <f>IF(AND(AO18=Services!$A$27)*(AO$7&gt;=$B$225)*(AO$7&lt;=$B$226),1,0)</f>
        <v>0</v>
      </c>
      <c r="AP254" s="10">
        <f>IF(AND(AP18=Services!$A$27)*(AP$7&gt;=$B$225)*(AP$7&lt;=$B$226),1,0)</f>
        <v>0</v>
      </c>
      <c r="AQ254" s="10">
        <f>IF(AND(AQ18=Services!$A$27)*(AQ$7&gt;=$B$225)*(AQ$7&lt;=$B$226),1,0)</f>
        <v>0</v>
      </c>
      <c r="AR254" s="10">
        <f>IF(AND(AR18=Services!$A$27)*(AR$7&gt;=$B$225)*(AR$7&lt;=$B$226),1,0)</f>
        <v>0</v>
      </c>
      <c r="AS254" s="10">
        <f>IF(AND(AS18=Services!$A$27)*(AS$7&gt;=$B$225)*(AS$7&lt;=$B$226),1,0)</f>
        <v>0</v>
      </c>
      <c r="AT254" s="10">
        <f>IF(AND(AT18=Services!$A$27)*(AT$7&gt;=$B$225)*(AT$7&lt;=$B$226),1,0)</f>
        <v>0</v>
      </c>
      <c r="AU254" s="10">
        <f>IF(AND(AU18=Services!$A$27)*(AU$7&gt;=$B$225)*(AU$7&lt;=$B$226),1,0)</f>
        <v>0</v>
      </c>
      <c r="AV254" s="10">
        <f>IF(AND(AV18=Services!$A$27)*(AV$7&gt;=$B$225)*(AV$7&lt;=$B$226),1,0)</f>
        <v>0</v>
      </c>
      <c r="AW254" s="10">
        <f>IF(AND(AW18=Services!$A$27)*(AW$7&gt;=$B$225)*(AW$7&lt;=$B$226),1,0)</f>
        <v>0</v>
      </c>
      <c r="AX254" s="10">
        <f>IF(AND(AX18=Services!$A$27)*(AX$7&gt;=$B$225)*(AX$7&lt;=$B$226),1,0)</f>
        <v>0</v>
      </c>
      <c r="AY254" s="10">
        <f>IF(AND(AY18=Services!$A$27)*(AY$7&gt;=$B$225)*(AY$7&lt;=$B$226),1,0)</f>
        <v>0</v>
      </c>
      <c r="AZ254" s="10">
        <f>IF(AND(AZ18=Services!$A$27)*(AZ$7&gt;=$B$225)*(AZ$7&lt;=$B$226),1,0)</f>
        <v>0</v>
      </c>
      <c r="BA254" s="10">
        <f>IF(AND(BA18=Services!$A$27)*(BA$7&gt;=$B$225)*(BA$7&lt;=$B$226),1,0)</f>
        <v>0</v>
      </c>
      <c r="BB254" s="10">
        <f>IF(AND(BB18=Services!$A$27)*(BB$7&gt;=$B$225)*(BB$7&lt;=$B$226),1,0)</f>
        <v>0</v>
      </c>
      <c r="BC254" s="10">
        <f>IF(AND(BC18=Services!$A$27)*(BC$7&gt;=$B$225)*(BC$7&lt;=$B$226),1,0)</f>
        <v>0</v>
      </c>
      <c r="BD254" s="10">
        <f>IF(AND(BD18=Services!$A$27)*(BD$7&gt;=$B$225)*(BD$7&lt;=$B$226),1,0)</f>
        <v>0</v>
      </c>
      <c r="BE254" s="26">
        <f t="shared" si="47"/>
        <v>0</v>
      </c>
      <c r="BF254" s="50" t="e">
        <f t="shared" si="48"/>
        <v>#DIV/0!</v>
      </c>
    </row>
    <row r="255" spans="1:58" x14ac:dyDescent="0.25">
      <c r="A255" t="str">
        <f t="shared" si="46"/>
        <v>8-Connaissance du statut PCC du patient par les membres de l'équipe (ASH, AS, IDE,médecin)</v>
      </c>
      <c r="B255" s="10">
        <f>IF(AND(B19=Services!$A$27)*(B$7&gt;=$B$225)*(B$7&lt;=$B$226),1,0)</f>
        <v>0</v>
      </c>
      <c r="C255" s="10">
        <f>IF(AND(C19=Services!$A$27)*(C$7&gt;=$B$225)*(C$7&lt;=$B$226),1,0)</f>
        <v>0</v>
      </c>
      <c r="D255" s="10">
        <f>IF(AND(D19=Services!$A$27)*(D$7&gt;=$B$225)*(D$7&lt;=$B$226),1,0)</f>
        <v>0</v>
      </c>
      <c r="E255" s="10">
        <f>IF(AND(E19=Services!$A$27)*(E$7&gt;=$B$225)*(E$7&lt;=$B$226),1,0)</f>
        <v>0</v>
      </c>
      <c r="F255" s="10">
        <f>IF(AND(F19=Services!$A$27)*(F$7&gt;=$B$225)*(F$7&lt;=$B$226),1,0)</f>
        <v>0</v>
      </c>
      <c r="G255" s="10">
        <f>IF(AND(G19=Services!$A$27)*(G$7&gt;=$B$225)*(G$7&lt;=$B$226),1,0)</f>
        <v>0</v>
      </c>
      <c r="H255" s="10">
        <f>IF(AND(H19=Services!$A$27)*(H$7&gt;=$B$225)*(H$7&lt;=$B$226),1,0)</f>
        <v>0</v>
      </c>
      <c r="I255" s="10">
        <f>IF(AND(I19=Services!$A$27)*(I$7&gt;=$B$225)*(I$7&lt;=$B$226),1,0)</f>
        <v>0</v>
      </c>
      <c r="J255" s="10">
        <f>IF(AND(J19=Services!$A$27)*(J$7&gt;=$B$225)*(J$7&lt;=$B$226),1,0)</f>
        <v>0</v>
      </c>
      <c r="K255" s="10">
        <f>IF(AND(K19=Services!$A$27)*(K$7&gt;=$B$225)*(K$7&lt;=$B$226),1,0)</f>
        <v>0</v>
      </c>
      <c r="L255" s="10">
        <f>IF(AND(L19=Services!$A$27)*(L$7&gt;=$B$225)*(L$7&lt;=$B$226),1,0)</f>
        <v>0</v>
      </c>
      <c r="M255" s="10">
        <f>IF(AND(M19=Services!$A$27)*(M$7&gt;=$B$225)*(M$7&lt;=$B$226),1,0)</f>
        <v>0</v>
      </c>
      <c r="N255" s="10">
        <f>IF(AND(N19=Services!$A$27)*(N$7&gt;=$B$225)*(N$7&lt;=$B$226),1,0)</f>
        <v>0</v>
      </c>
      <c r="O255" s="10">
        <f>IF(AND(O19=Services!$A$27)*(O$7&gt;=$B$225)*(O$7&lt;=$B$226),1,0)</f>
        <v>0</v>
      </c>
      <c r="P255" s="10">
        <f>IF(AND(P19=Services!$A$27)*(P$7&gt;=$B$225)*(P$7&lt;=$B$226),1,0)</f>
        <v>0</v>
      </c>
      <c r="Q255" s="10">
        <f>IF(AND(Q19=Services!$A$27)*(Q$7&gt;=$B$225)*(Q$7&lt;=$B$226),1,0)</f>
        <v>0</v>
      </c>
      <c r="R255" s="10">
        <f>IF(AND(R19=Services!$A$27)*(R$7&gt;=$B$225)*(R$7&lt;=$B$226),1,0)</f>
        <v>0</v>
      </c>
      <c r="S255" s="10">
        <f>IF(AND(S19=Services!$A$27)*(S$7&gt;=$B$225)*(S$7&lt;=$B$226),1,0)</f>
        <v>0</v>
      </c>
      <c r="T255" s="10">
        <f>IF(AND(T19=Services!$A$27)*(T$7&gt;=$B$225)*(T$7&lt;=$B$226),1,0)</f>
        <v>0</v>
      </c>
      <c r="U255" s="10">
        <f>IF(AND(U19=Services!$A$27)*(U$7&gt;=$B$225)*(U$7&lt;=$B$226),1,0)</f>
        <v>0</v>
      </c>
      <c r="V255" s="10">
        <f>IF(AND(V19=Services!$A$27)*(V$7&gt;=$B$225)*(V$7&lt;=$B$226),1,0)</f>
        <v>0</v>
      </c>
      <c r="W255" s="10">
        <f>IF(AND(W19=Services!$A$27)*(W$7&gt;=$B$225)*(W$7&lt;=$B$226),1,0)</f>
        <v>0</v>
      </c>
      <c r="X255" s="10">
        <f>IF(AND(X19=Services!$A$27)*(X$7&gt;=$B$225)*(X$7&lt;=$B$226),1,0)</f>
        <v>0</v>
      </c>
      <c r="Y255" s="10">
        <f>IF(AND(Y19=Services!$A$27)*(Y$7&gt;=$B$225)*(Y$7&lt;=$B$226),1,0)</f>
        <v>0</v>
      </c>
      <c r="Z255" s="10">
        <f>IF(AND(Z19=Services!$A$27)*(Z$7&gt;=$B$225)*(Z$7&lt;=$B$226),1,0)</f>
        <v>0</v>
      </c>
      <c r="AA255" s="10">
        <f>IF(AND(AA19=Services!$A$27)*(AA$7&gt;=$B$225)*(AA$7&lt;=$B$226),1,0)</f>
        <v>0</v>
      </c>
      <c r="AB255" s="10">
        <f>IF(AND(AB19=Services!$A$27)*(AB$7&gt;=$B$225)*(AB$7&lt;=$B$226),1,0)</f>
        <v>0</v>
      </c>
      <c r="AC255" s="10">
        <f>IF(AND(AC19=Services!$A$27)*(AC$7&gt;=$B$225)*(AC$7&lt;=$B$226),1,0)</f>
        <v>0</v>
      </c>
      <c r="AD255" s="10">
        <f>IF(AND(AD19=Services!$A$27)*(AD$7&gt;=$B$225)*(AD$7&lt;=$B$226),1,0)</f>
        <v>0</v>
      </c>
      <c r="AE255" s="10">
        <f>IF(AND(AE19=Services!$A$27)*(AE$7&gt;=$B$225)*(AE$7&lt;=$B$226),1,0)</f>
        <v>0</v>
      </c>
      <c r="AF255" s="10">
        <f>IF(AND(AF19=Services!$A$27)*(AF$7&gt;=$B$225)*(AF$7&lt;=$B$226),1,0)</f>
        <v>0</v>
      </c>
      <c r="AG255" s="10">
        <f>IF(AND(AG19=Services!$A$27)*(AG$7&gt;=$B$225)*(AG$7&lt;=$B$226),1,0)</f>
        <v>0</v>
      </c>
      <c r="AH255" s="10">
        <f>IF(AND(AH19=Services!$A$27)*(AH$7&gt;=$B$225)*(AH$7&lt;=$B$226),1,0)</f>
        <v>0</v>
      </c>
      <c r="AI255" s="10">
        <f>IF(AND(AI19=Services!$A$27)*(AI$7&gt;=$B$225)*(AI$7&lt;=$B$226),1,0)</f>
        <v>0</v>
      </c>
      <c r="AJ255" s="10">
        <f>IF(AND(AJ19=Services!$A$27)*(AJ$7&gt;=$B$225)*(AJ$7&lt;=$B$226),1,0)</f>
        <v>0</v>
      </c>
      <c r="AK255" s="10">
        <f>IF(AND(AK19=Services!$A$27)*(AK$7&gt;=$B$225)*(AK$7&lt;=$B$226),1,0)</f>
        <v>0</v>
      </c>
      <c r="AL255" s="10">
        <f>IF(AND(AL19=Services!$A$27)*(AL$7&gt;=$B$225)*(AL$7&lt;=$B$226),1,0)</f>
        <v>0</v>
      </c>
      <c r="AM255" s="10">
        <f>IF(AND(AM19=Services!$A$27)*(AM$7&gt;=$B$225)*(AM$7&lt;=$B$226),1,0)</f>
        <v>0</v>
      </c>
      <c r="AN255" s="10">
        <f>IF(AND(AN19=Services!$A$27)*(AN$7&gt;=$B$225)*(AN$7&lt;=$B$226),1,0)</f>
        <v>0</v>
      </c>
      <c r="AO255" s="10">
        <f>IF(AND(AO19=Services!$A$27)*(AO$7&gt;=$B$225)*(AO$7&lt;=$B$226),1,0)</f>
        <v>0</v>
      </c>
      <c r="AP255" s="10">
        <f>IF(AND(AP19=Services!$A$27)*(AP$7&gt;=$B$225)*(AP$7&lt;=$B$226),1,0)</f>
        <v>0</v>
      </c>
      <c r="AQ255" s="10">
        <f>IF(AND(AQ19=Services!$A$27)*(AQ$7&gt;=$B$225)*(AQ$7&lt;=$B$226),1,0)</f>
        <v>0</v>
      </c>
      <c r="AR255" s="10">
        <f>IF(AND(AR19=Services!$A$27)*(AR$7&gt;=$B$225)*(AR$7&lt;=$B$226),1,0)</f>
        <v>0</v>
      </c>
      <c r="AS255" s="10">
        <f>IF(AND(AS19=Services!$A$27)*(AS$7&gt;=$B$225)*(AS$7&lt;=$B$226),1,0)</f>
        <v>0</v>
      </c>
      <c r="AT255" s="10">
        <f>IF(AND(AT19=Services!$A$27)*(AT$7&gt;=$B$225)*(AT$7&lt;=$B$226),1,0)</f>
        <v>0</v>
      </c>
      <c r="AU255" s="10">
        <f>IF(AND(AU19=Services!$A$27)*(AU$7&gt;=$B$225)*(AU$7&lt;=$B$226),1,0)</f>
        <v>0</v>
      </c>
      <c r="AV255" s="10">
        <f>IF(AND(AV19=Services!$A$27)*(AV$7&gt;=$B$225)*(AV$7&lt;=$B$226),1,0)</f>
        <v>0</v>
      </c>
      <c r="AW255" s="10">
        <f>IF(AND(AW19=Services!$A$27)*(AW$7&gt;=$B$225)*(AW$7&lt;=$B$226),1,0)</f>
        <v>0</v>
      </c>
      <c r="AX255" s="10">
        <f>IF(AND(AX19=Services!$A$27)*(AX$7&gt;=$B$225)*(AX$7&lt;=$B$226),1,0)</f>
        <v>0</v>
      </c>
      <c r="AY255" s="10">
        <f>IF(AND(AY19=Services!$A$27)*(AY$7&gt;=$B$225)*(AY$7&lt;=$B$226),1,0)</f>
        <v>0</v>
      </c>
      <c r="AZ255" s="10">
        <f>IF(AND(AZ19=Services!$A$27)*(AZ$7&gt;=$B$225)*(AZ$7&lt;=$B$226),1,0)</f>
        <v>0</v>
      </c>
      <c r="BA255" s="10">
        <f>IF(AND(BA19=Services!$A$27)*(BA$7&gt;=$B$225)*(BA$7&lt;=$B$226),1,0)</f>
        <v>0</v>
      </c>
      <c r="BB255" s="10">
        <f>IF(AND(BB19=Services!$A$27)*(BB$7&gt;=$B$225)*(BB$7&lt;=$B$226),1,0)</f>
        <v>0</v>
      </c>
      <c r="BC255" s="10">
        <f>IF(AND(BC19=Services!$A$27)*(BC$7&gt;=$B$225)*(BC$7&lt;=$B$226),1,0)</f>
        <v>0</v>
      </c>
      <c r="BD255" s="10">
        <f>IF(AND(BD19=Services!$A$27)*(BD$7&gt;=$B$225)*(BD$7&lt;=$B$226),1,0)</f>
        <v>0</v>
      </c>
      <c r="BE255" s="26">
        <f t="shared" si="47"/>
        <v>0</v>
      </c>
      <c r="BF255" s="50" t="e">
        <f t="shared" si="48"/>
        <v>#DIV/0!</v>
      </c>
    </row>
    <row r="256" spans="1:58" x14ac:dyDescent="0.25">
      <c r="A256" t="str">
        <f t="shared" si="46"/>
        <v>9-Information de son statut au patient ou à une personne de confiance</v>
      </c>
      <c r="B256" s="10">
        <f>IF(AND(B20=Services!$A$27)*(B$7&gt;=$B$225)*(B$7&lt;=$B$226),1,0)</f>
        <v>0</v>
      </c>
      <c r="C256" s="10">
        <f>IF(AND(C20=Services!$A$27)*(C$7&gt;=$B$225)*(C$7&lt;=$B$226),1,0)</f>
        <v>0</v>
      </c>
      <c r="D256" s="10">
        <f>IF(AND(D20=Services!$A$27)*(D$7&gt;=$B$225)*(D$7&lt;=$B$226),1,0)</f>
        <v>0</v>
      </c>
      <c r="E256" s="10">
        <f>IF(AND(E20=Services!$A$27)*(E$7&gt;=$B$225)*(E$7&lt;=$B$226),1,0)</f>
        <v>0</v>
      </c>
      <c r="F256" s="10">
        <f>IF(AND(F20=Services!$A$27)*(F$7&gt;=$B$225)*(F$7&lt;=$B$226),1,0)</f>
        <v>0</v>
      </c>
      <c r="G256" s="10">
        <f>IF(AND(G20=Services!$A$27)*(G$7&gt;=$B$225)*(G$7&lt;=$B$226),1,0)</f>
        <v>0</v>
      </c>
      <c r="H256" s="10">
        <f>IF(AND(H20=Services!$A$27)*(H$7&gt;=$B$225)*(H$7&lt;=$B$226),1,0)</f>
        <v>0</v>
      </c>
      <c r="I256" s="10">
        <f>IF(AND(I20=Services!$A$27)*(I$7&gt;=$B$225)*(I$7&lt;=$B$226),1,0)</f>
        <v>0</v>
      </c>
      <c r="J256" s="10">
        <f>IF(AND(J20=Services!$A$27)*(J$7&gt;=$B$225)*(J$7&lt;=$B$226),1,0)</f>
        <v>0</v>
      </c>
      <c r="K256" s="10">
        <f>IF(AND(K20=Services!$A$27)*(K$7&gt;=$B$225)*(K$7&lt;=$B$226),1,0)</f>
        <v>0</v>
      </c>
      <c r="L256" s="10">
        <f>IF(AND(L20=Services!$A$27)*(L$7&gt;=$B$225)*(L$7&lt;=$B$226),1,0)</f>
        <v>0</v>
      </c>
      <c r="M256" s="10">
        <f>IF(AND(M20=Services!$A$27)*(M$7&gt;=$B$225)*(M$7&lt;=$B$226),1,0)</f>
        <v>0</v>
      </c>
      <c r="N256" s="10">
        <f>IF(AND(N20=Services!$A$27)*(N$7&gt;=$B$225)*(N$7&lt;=$B$226),1,0)</f>
        <v>0</v>
      </c>
      <c r="O256" s="10">
        <f>IF(AND(O20=Services!$A$27)*(O$7&gt;=$B$225)*(O$7&lt;=$B$226),1,0)</f>
        <v>0</v>
      </c>
      <c r="P256" s="10">
        <f>IF(AND(P20=Services!$A$27)*(P$7&gt;=$B$225)*(P$7&lt;=$B$226),1,0)</f>
        <v>0</v>
      </c>
      <c r="Q256" s="10">
        <f>IF(AND(Q20=Services!$A$27)*(Q$7&gt;=$B$225)*(Q$7&lt;=$B$226),1,0)</f>
        <v>0</v>
      </c>
      <c r="R256" s="10">
        <f>IF(AND(R20=Services!$A$27)*(R$7&gt;=$B$225)*(R$7&lt;=$B$226),1,0)</f>
        <v>0</v>
      </c>
      <c r="S256" s="10">
        <f>IF(AND(S20=Services!$A$27)*(S$7&gt;=$B$225)*(S$7&lt;=$B$226),1,0)</f>
        <v>0</v>
      </c>
      <c r="T256" s="10">
        <f>IF(AND(T20=Services!$A$27)*(T$7&gt;=$B$225)*(T$7&lt;=$B$226),1,0)</f>
        <v>0</v>
      </c>
      <c r="U256" s="10">
        <f>IF(AND(U20=Services!$A$27)*(U$7&gt;=$B$225)*(U$7&lt;=$B$226),1,0)</f>
        <v>0</v>
      </c>
      <c r="V256" s="10">
        <f>IF(AND(V20=Services!$A$27)*(V$7&gt;=$B$225)*(V$7&lt;=$B$226),1,0)</f>
        <v>0</v>
      </c>
      <c r="W256" s="10">
        <f>IF(AND(W20=Services!$A$27)*(W$7&gt;=$B$225)*(W$7&lt;=$B$226),1,0)</f>
        <v>0</v>
      </c>
      <c r="X256" s="10">
        <f>IF(AND(X20=Services!$A$27)*(X$7&gt;=$B$225)*(X$7&lt;=$B$226),1,0)</f>
        <v>0</v>
      </c>
      <c r="Y256" s="10">
        <f>IF(AND(Y20=Services!$A$27)*(Y$7&gt;=$B$225)*(Y$7&lt;=$B$226),1,0)</f>
        <v>0</v>
      </c>
      <c r="Z256" s="10">
        <f>IF(AND(Z20=Services!$A$27)*(Z$7&gt;=$B$225)*(Z$7&lt;=$B$226),1,0)</f>
        <v>0</v>
      </c>
      <c r="AA256" s="10">
        <f>IF(AND(AA20=Services!$A$27)*(AA$7&gt;=$B$225)*(AA$7&lt;=$B$226),1,0)</f>
        <v>0</v>
      </c>
      <c r="AB256" s="10">
        <f>IF(AND(AB20=Services!$A$27)*(AB$7&gt;=$B$225)*(AB$7&lt;=$B$226),1,0)</f>
        <v>0</v>
      </c>
      <c r="AC256" s="10">
        <f>IF(AND(AC20=Services!$A$27)*(AC$7&gt;=$B$225)*(AC$7&lt;=$B$226),1,0)</f>
        <v>0</v>
      </c>
      <c r="AD256" s="10">
        <f>IF(AND(AD20=Services!$A$27)*(AD$7&gt;=$B$225)*(AD$7&lt;=$B$226),1,0)</f>
        <v>0</v>
      </c>
      <c r="AE256" s="10">
        <f>IF(AND(AE20=Services!$A$27)*(AE$7&gt;=$B$225)*(AE$7&lt;=$B$226),1,0)</f>
        <v>0</v>
      </c>
      <c r="AF256" s="10">
        <f>IF(AND(AF20=Services!$A$27)*(AF$7&gt;=$B$225)*(AF$7&lt;=$B$226),1,0)</f>
        <v>0</v>
      </c>
      <c r="AG256" s="10">
        <f>IF(AND(AG20=Services!$A$27)*(AG$7&gt;=$B$225)*(AG$7&lt;=$B$226),1,0)</f>
        <v>0</v>
      </c>
      <c r="AH256" s="10">
        <f>IF(AND(AH20=Services!$A$27)*(AH$7&gt;=$B$225)*(AH$7&lt;=$B$226),1,0)</f>
        <v>0</v>
      </c>
      <c r="AI256" s="10">
        <f>IF(AND(AI20=Services!$A$27)*(AI$7&gt;=$B$225)*(AI$7&lt;=$B$226),1,0)</f>
        <v>0</v>
      </c>
      <c r="AJ256" s="10">
        <f>IF(AND(AJ20=Services!$A$27)*(AJ$7&gt;=$B$225)*(AJ$7&lt;=$B$226),1,0)</f>
        <v>0</v>
      </c>
      <c r="AK256" s="10">
        <f>IF(AND(AK20=Services!$A$27)*(AK$7&gt;=$B$225)*(AK$7&lt;=$B$226),1,0)</f>
        <v>0</v>
      </c>
      <c r="AL256" s="10">
        <f>IF(AND(AL20=Services!$A$27)*(AL$7&gt;=$B$225)*(AL$7&lt;=$B$226),1,0)</f>
        <v>0</v>
      </c>
      <c r="AM256" s="10">
        <f>IF(AND(AM20=Services!$A$27)*(AM$7&gt;=$B$225)*(AM$7&lt;=$B$226),1,0)</f>
        <v>0</v>
      </c>
      <c r="AN256" s="10">
        <f>IF(AND(AN20=Services!$A$27)*(AN$7&gt;=$B$225)*(AN$7&lt;=$B$226),1,0)</f>
        <v>0</v>
      </c>
      <c r="AO256" s="10">
        <f>IF(AND(AO20=Services!$A$27)*(AO$7&gt;=$B$225)*(AO$7&lt;=$B$226),1,0)</f>
        <v>0</v>
      </c>
      <c r="AP256" s="10">
        <f>IF(AND(AP20=Services!$A$27)*(AP$7&gt;=$B$225)*(AP$7&lt;=$B$226),1,0)</f>
        <v>0</v>
      </c>
      <c r="AQ256" s="10">
        <f>IF(AND(AQ20=Services!$A$27)*(AQ$7&gt;=$B$225)*(AQ$7&lt;=$B$226),1,0)</f>
        <v>0</v>
      </c>
      <c r="AR256" s="10">
        <f>IF(AND(AR20=Services!$A$27)*(AR$7&gt;=$B$225)*(AR$7&lt;=$B$226),1,0)</f>
        <v>0</v>
      </c>
      <c r="AS256" s="10">
        <f>IF(AND(AS20=Services!$A$27)*(AS$7&gt;=$B$225)*(AS$7&lt;=$B$226),1,0)</f>
        <v>0</v>
      </c>
      <c r="AT256" s="10">
        <f>IF(AND(AT20=Services!$A$27)*(AT$7&gt;=$B$225)*(AT$7&lt;=$B$226),1,0)</f>
        <v>0</v>
      </c>
      <c r="AU256" s="10">
        <f>IF(AND(AU20=Services!$A$27)*(AU$7&gt;=$B$225)*(AU$7&lt;=$B$226),1,0)</f>
        <v>0</v>
      </c>
      <c r="AV256" s="10">
        <f>IF(AND(AV20=Services!$A$27)*(AV$7&gt;=$B$225)*(AV$7&lt;=$B$226),1,0)</f>
        <v>0</v>
      </c>
      <c r="AW256" s="10">
        <f>IF(AND(AW20=Services!$A$27)*(AW$7&gt;=$B$225)*(AW$7&lt;=$B$226),1,0)</f>
        <v>0</v>
      </c>
      <c r="AX256" s="10">
        <f>IF(AND(AX20=Services!$A$27)*(AX$7&gt;=$B$225)*(AX$7&lt;=$B$226),1,0)</f>
        <v>0</v>
      </c>
      <c r="AY256" s="10">
        <f>IF(AND(AY20=Services!$A$27)*(AY$7&gt;=$B$225)*(AY$7&lt;=$B$226),1,0)</f>
        <v>0</v>
      </c>
      <c r="AZ256" s="10">
        <f>IF(AND(AZ20=Services!$A$27)*(AZ$7&gt;=$B$225)*(AZ$7&lt;=$B$226),1,0)</f>
        <v>0</v>
      </c>
      <c r="BA256" s="10">
        <f>IF(AND(BA20=Services!$A$27)*(BA$7&gt;=$B$225)*(BA$7&lt;=$B$226),1,0)</f>
        <v>0</v>
      </c>
      <c r="BB256" s="10">
        <f>IF(AND(BB20=Services!$A$27)*(BB$7&gt;=$B$225)*(BB$7&lt;=$B$226),1,0)</f>
        <v>0</v>
      </c>
      <c r="BC256" s="10">
        <f>IF(AND(BC20=Services!$A$27)*(BC$7&gt;=$B$225)*(BC$7&lt;=$B$226),1,0)</f>
        <v>0</v>
      </c>
      <c r="BD256" s="10">
        <f>IF(AND(BD20=Services!$A$27)*(BD$7&gt;=$B$225)*(BD$7&lt;=$B$226),1,0)</f>
        <v>0</v>
      </c>
      <c r="BE256" s="26">
        <f t="shared" si="47"/>
        <v>0</v>
      </c>
      <c r="BF256" s="50" t="e">
        <f t="shared" si="48"/>
        <v>#DIV/0!</v>
      </c>
    </row>
    <row r="257" spans="1:58" x14ac:dyDescent="0.25">
      <c r="A257" t="str">
        <f t="shared" si="46"/>
        <v>10-L'information du patient est tracée dans son dossier</v>
      </c>
      <c r="B257" s="10">
        <f>IF(AND(B21=Services!$A$27)*(B$7&gt;=$B$225)*(B$7&lt;=$B$226),1,0)</f>
        <v>0</v>
      </c>
      <c r="C257" s="10">
        <f>IF(AND(C21=Services!$A$27)*(C$7&gt;=$B$225)*(C$7&lt;=$B$226),1,0)</f>
        <v>0</v>
      </c>
      <c r="D257" s="10">
        <f>IF(AND(D21=Services!$A$27)*(D$7&gt;=$B$225)*(D$7&lt;=$B$226),1,0)</f>
        <v>0</v>
      </c>
      <c r="E257" s="10">
        <f>IF(AND(E21=Services!$A$27)*(E$7&gt;=$B$225)*(E$7&lt;=$B$226),1,0)</f>
        <v>0</v>
      </c>
      <c r="F257" s="10">
        <f>IF(AND(F21=Services!$A$27)*(F$7&gt;=$B$225)*(F$7&lt;=$B$226),1,0)</f>
        <v>0</v>
      </c>
      <c r="G257" s="10">
        <f>IF(AND(G21=Services!$A$27)*(G$7&gt;=$B$225)*(G$7&lt;=$B$226),1,0)</f>
        <v>0</v>
      </c>
      <c r="H257" s="10">
        <f>IF(AND(H21=Services!$A$27)*(H$7&gt;=$B$225)*(H$7&lt;=$B$226),1,0)</f>
        <v>0</v>
      </c>
      <c r="I257" s="10">
        <f>IF(AND(I21=Services!$A$27)*(I$7&gt;=$B$225)*(I$7&lt;=$B$226),1,0)</f>
        <v>0</v>
      </c>
      <c r="J257" s="10">
        <f>IF(AND(J21=Services!$A$27)*(J$7&gt;=$B$225)*(J$7&lt;=$B$226),1,0)</f>
        <v>0</v>
      </c>
      <c r="K257" s="10">
        <f>IF(AND(K21=Services!$A$27)*(K$7&gt;=$B$225)*(K$7&lt;=$B$226),1,0)</f>
        <v>0</v>
      </c>
      <c r="L257" s="10">
        <f>IF(AND(L21=Services!$A$27)*(L$7&gt;=$B$225)*(L$7&lt;=$B$226),1,0)</f>
        <v>0</v>
      </c>
      <c r="M257" s="10">
        <f>IF(AND(M21=Services!$A$27)*(M$7&gt;=$B$225)*(M$7&lt;=$B$226),1,0)</f>
        <v>0</v>
      </c>
      <c r="N257" s="10">
        <f>IF(AND(N21=Services!$A$27)*(N$7&gt;=$B$225)*(N$7&lt;=$B$226),1,0)</f>
        <v>0</v>
      </c>
      <c r="O257" s="10">
        <f>IF(AND(O21=Services!$A$27)*(O$7&gt;=$B$225)*(O$7&lt;=$B$226),1,0)</f>
        <v>0</v>
      </c>
      <c r="P257" s="10">
        <f>IF(AND(P21=Services!$A$27)*(P$7&gt;=$B$225)*(P$7&lt;=$B$226),1,0)</f>
        <v>0</v>
      </c>
      <c r="Q257" s="10">
        <f>IF(AND(Q21=Services!$A$27)*(Q$7&gt;=$B$225)*(Q$7&lt;=$B$226),1,0)</f>
        <v>0</v>
      </c>
      <c r="R257" s="10">
        <f>IF(AND(R21=Services!$A$27)*(R$7&gt;=$B$225)*(R$7&lt;=$B$226),1,0)</f>
        <v>0</v>
      </c>
      <c r="S257" s="10">
        <f>IF(AND(S21=Services!$A$27)*(S$7&gt;=$B$225)*(S$7&lt;=$B$226),1,0)</f>
        <v>0</v>
      </c>
      <c r="T257" s="10">
        <f>IF(AND(T21=Services!$A$27)*(T$7&gt;=$B$225)*(T$7&lt;=$B$226),1,0)</f>
        <v>0</v>
      </c>
      <c r="U257" s="10">
        <f>IF(AND(U21=Services!$A$27)*(U$7&gt;=$B$225)*(U$7&lt;=$B$226),1,0)</f>
        <v>0</v>
      </c>
      <c r="V257" s="10">
        <f>IF(AND(V21=Services!$A$27)*(V$7&gt;=$B$225)*(V$7&lt;=$B$226),1,0)</f>
        <v>0</v>
      </c>
      <c r="W257" s="10">
        <f>IF(AND(W21=Services!$A$27)*(W$7&gt;=$B$225)*(W$7&lt;=$B$226),1,0)</f>
        <v>0</v>
      </c>
      <c r="X257" s="10">
        <f>IF(AND(X21=Services!$A$27)*(X$7&gt;=$B$225)*(X$7&lt;=$B$226),1,0)</f>
        <v>0</v>
      </c>
      <c r="Y257" s="10">
        <f>IF(AND(Y21=Services!$A$27)*(Y$7&gt;=$B$225)*(Y$7&lt;=$B$226),1,0)</f>
        <v>0</v>
      </c>
      <c r="Z257" s="10">
        <f>IF(AND(Z21=Services!$A$27)*(Z$7&gt;=$B$225)*(Z$7&lt;=$B$226),1,0)</f>
        <v>0</v>
      </c>
      <c r="AA257" s="10">
        <f>IF(AND(AA21=Services!$A$27)*(AA$7&gt;=$B$225)*(AA$7&lt;=$B$226),1,0)</f>
        <v>0</v>
      </c>
      <c r="AB257" s="10">
        <f>IF(AND(AB21=Services!$A$27)*(AB$7&gt;=$B$225)*(AB$7&lt;=$B$226),1,0)</f>
        <v>0</v>
      </c>
      <c r="AC257" s="10">
        <f>IF(AND(AC21=Services!$A$27)*(AC$7&gt;=$B$225)*(AC$7&lt;=$B$226),1,0)</f>
        <v>0</v>
      </c>
      <c r="AD257" s="10">
        <f>IF(AND(AD21=Services!$A$27)*(AD$7&gt;=$B$225)*(AD$7&lt;=$B$226),1,0)</f>
        <v>0</v>
      </c>
      <c r="AE257" s="10">
        <f>IF(AND(AE21=Services!$A$27)*(AE$7&gt;=$B$225)*(AE$7&lt;=$B$226),1,0)</f>
        <v>0</v>
      </c>
      <c r="AF257" s="10">
        <f>IF(AND(AF21=Services!$A$27)*(AF$7&gt;=$B$225)*(AF$7&lt;=$B$226),1,0)</f>
        <v>0</v>
      </c>
      <c r="AG257" s="10">
        <f>IF(AND(AG21=Services!$A$27)*(AG$7&gt;=$B$225)*(AG$7&lt;=$B$226),1,0)</f>
        <v>0</v>
      </c>
      <c r="AH257" s="10">
        <f>IF(AND(AH21=Services!$A$27)*(AH$7&gt;=$B$225)*(AH$7&lt;=$B$226),1,0)</f>
        <v>0</v>
      </c>
      <c r="AI257" s="10">
        <f>IF(AND(AI21=Services!$A$27)*(AI$7&gt;=$B$225)*(AI$7&lt;=$B$226),1,0)</f>
        <v>0</v>
      </c>
      <c r="AJ257" s="10">
        <f>IF(AND(AJ21=Services!$A$27)*(AJ$7&gt;=$B$225)*(AJ$7&lt;=$B$226),1,0)</f>
        <v>0</v>
      </c>
      <c r="AK257" s="10">
        <f>IF(AND(AK21=Services!$A$27)*(AK$7&gt;=$B$225)*(AK$7&lt;=$B$226),1,0)</f>
        <v>0</v>
      </c>
      <c r="AL257" s="10">
        <f>IF(AND(AL21=Services!$A$27)*(AL$7&gt;=$B$225)*(AL$7&lt;=$B$226),1,0)</f>
        <v>0</v>
      </c>
      <c r="AM257" s="10">
        <f>IF(AND(AM21=Services!$A$27)*(AM$7&gt;=$B$225)*(AM$7&lt;=$B$226),1,0)</f>
        <v>0</v>
      </c>
      <c r="AN257" s="10">
        <f>IF(AND(AN21=Services!$A$27)*(AN$7&gt;=$B$225)*(AN$7&lt;=$B$226),1,0)</f>
        <v>0</v>
      </c>
      <c r="AO257" s="10">
        <f>IF(AND(AO21=Services!$A$27)*(AO$7&gt;=$B$225)*(AO$7&lt;=$B$226),1,0)</f>
        <v>0</v>
      </c>
      <c r="AP257" s="10">
        <f>IF(AND(AP21=Services!$A$27)*(AP$7&gt;=$B$225)*(AP$7&lt;=$B$226),1,0)</f>
        <v>0</v>
      </c>
      <c r="AQ257" s="10">
        <f>IF(AND(AQ21=Services!$A$27)*(AQ$7&gt;=$B$225)*(AQ$7&lt;=$B$226),1,0)</f>
        <v>0</v>
      </c>
      <c r="AR257" s="10">
        <f>IF(AND(AR21=Services!$A$27)*(AR$7&gt;=$B$225)*(AR$7&lt;=$B$226),1,0)</f>
        <v>0</v>
      </c>
      <c r="AS257" s="10">
        <f>IF(AND(AS21=Services!$A$27)*(AS$7&gt;=$B$225)*(AS$7&lt;=$B$226),1,0)</f>
        <v>0</v>
      </c>
      <c r="AT257" s="10">
        <f>IF(AND(AT21=Services!$A$27)*(AT$7&gt;=$B$225)*(AT$7&lt;=$B$226),1,0)</f>
        <v>0</v>
      </c>
      <c r="AU257" s="10">
        <f>IF(AND(AU21=Services!$A$27)*(AU$7&gt;=$B$225)*(AU$7&lt;=$B$226),1,0)</f>
        <v>0</v>
      </c>
      <c r="AV257" s="10">
        <f>IF(AND(AV21=Services!$A$27)*(AV$7&gt;=$B$225)*(AV$7&lt;=$B$226),1,0)</f>
        <v>0</v>
      </c>
      <c r="AW257" s="10">
        <f>IF(AND(AW21=Services!$A$27)*(AW$7&gt;=$B$225)*(AW$7&lt;=$B$226),1,0)</f>
        <v>0</v>
      </c>
      <c r="AX257" s="10">
        <f>IF(AND(AX21=Services!$A$27)*(AX$7&gt;=$B$225)*(AX$7&lt;=$B$226),1,0)</f>
        <v>0</v>
      </c>
      <c r="AY257" s="10">
        <f>IF(AND(AY21=Services!$A$27)*(AY$7&gt;=$B$225)*(AY$7&lt;=$B$226),1,0)</f>
        <v>0</v>
      </c>
      <c r="AZ257" s="10">
        <f>IF(AND(AZ21=Services!$A$27)*(AZ$7&gt;=$B$225)*(AZ$7&lt;=$B$226),1,0)</f>
        <v>0</v>
      </c>
      <c r="BA257" s="10">
        <f>IF(AND(BA21=Services!$A$27)*(BA$7&gt;=$B$225)*(BA$7&lt;=$B$226),1,0)</f>
        <v>0</v>
      </c>
      <c r="BB257" s="10">
        <f>IF(AND(BB21=Services!$A$27)*(BB$7&gt;=$B$225)*(BB$7&lt;=$B$226),1,0)</f>
        <v>0</v>
      </c>
      <c r="BC257" s="10">
        <f>IF(AND(BC21=Services!$A$27)*(BC$7&gt;=$B$225)*(BC$7&lt;=$B$226),1,0)</f>
        <v>0</v>
      </c>
      <c r="BD257" s="10">
        <f>IF(AND(BD21=Services!$A$27)*(BD$7&gt;=$B$225)*(BD$7&lt;=$B$226),1,0)</f>
        <v>0</v>
      </c>
      <c r="BE257" s="26">
        <f t="shared" ref="BE257" si="50">SUM(B257:BD257)</f>
        <v>0</v>
      </c>
      <c r="BF257" s="50" t="e">
        <f t="shared" ref="BF257" si="51">BE257/$BE$242*100</f>
        <v>#DIV/0!</v>
      </c>
    </row>
    <row r="258" spans="1:58" x14ac:dyDescent="0.25">
      <c r="B258" s="11">
        <f>SUM(B248:B257)</f>
        <v>0</v>
      </c>
      <c r="C258" s="11">
        <f t="shared" ref="C258:BD258" si="52">SUM(C248:C257)</f>
        <v>0</v>
      </c>
      <c r="D258" s="11">
        <f t="shared" si="52"/>
        <v>0</v>
      </c>
      <c r="E258" s="11">
        <f t="shared" si="52"/>
        <v>0</v>
      </c>
      <c r="F258" s="11">
        <f t="shared" si="52"/>
        <v>0</v>
      </c>
      <c r="G258" s="11">
        <f t="shared" si="52"/>
        <v>0</v>
      </c>
      <c r="H258" s="11">
        <f t="shared" si="52"/>
        <v>0</v>
      </c>
      <c r="I258" s="11">
        <f t="shared" si="52"/>
        <v>0</v>
      </c>
      <c r="J258" s="11">
        <f t="shared" si="52"/>
        <v>0</v>
      </c>
      <c r="K258" s="11">
        <f t="shared" si="52"/>
        <v>0</v>
      </c>
      <c r="L258" s="11">
        <f t="shared" si="52"/>
        <v>0</v>
      </c>
      <c r="M258" s="11">
        <f t="shared" si="52"/>
        <v>0</v>
      </c>
      <c r="N258" s="11">
        <f t="shared" si="52"/>
        <v>0</v>
      </c>
      <c r="O258" s="11">
        <f t="shared" si="52"/>
        <v>0</v>
      </c>
      <c r="P258" s="11">
        <f t="shared" si="52"/>
        <v>0</v>
      </c>
      <c r="Q258" s="11">
        <f t="shared" si="52"/>
        <v>0</v>
      </c>
      <c r="R258" s="11">
        <f t="shared" si="52"/>
        <v>0</v>
      </c>
      <c r="S258" s="11">
        <f t="shared" si="52"/>
        <v>0</v>
      </c>
      <c r="T258" s="11">
        <f t="shared" si="52"/>
        <v>0</v>
      </c>
      <c r="U258" s="11">
        <f t="shared" si="52"/>
        <v>0</v>
      </c>
      <c r="V258" s="11">
        <f t="shared" si="52"/>
        <v>0</v>
      </c>
      <c r="W258" s="11">
        <f t="shared" si="52"/>
        <v>0</v>
      </c>
      <c r="X258" s="11">
        <f t="shared" si="52"/>
        <v>0</v>
      </c>
      <c r="Y258" s="11">
        <f t="shared" si="52"/>
        <v>0</v>
      </c>
      <c r="Z258" s="11">
        <f t="shared" si="52"/>
        <v>0</v>
      </c>
      <c r="AA258" s="11">
        <f t="shared" si="52"/>
        <v>0</v>
      </c>
      <c r="AB258" s="11">
        <f t="shared" si="52"/>
        <v>0</v>
      </c>
      <c r="AC258" s="11">
        <f t="shared" si="52"/>
        <v>0</v>
      </c>
      <c r="AD258" s="11">
        <f t="shared" si="52"/>
        <v>0</v>
      </c>
      <c r="AE258" s="11">
        <f t="shared" si="52"/>
        <v>0</v>
      </c>
      <c r="AF258" s="11">
        <f t="shared" si="52"/>
        <v>0</v>
      </c>
      <c r="AG258" s="11">
        <f t="shared" si="52"/>
        <v>0</v>
      </c>
      <c r="AH258" s="11">
        <f t="shared" si="52"/>
        <v>0</v>
      </c>
      <c r="AI258" s="11">
        <f t="shared" si="52"/>
        <v>0</v>
      </c>
      <c r="AJ258" s="11">
        <f t="shared" si="52"/>
        <v>0</v>
      </c>
      <c r="AK258" s="11">
        <f t="shared" si="52"/>
        <v>0</v>
      </c>
      <c r="AL258" s="11">
        <f t="shared" si="52"/>
        <v>0</v>
      </c>
      <c r="AM258" s="11">
        <f t="shared" si="52"/>
        <v>0</v>
      </c>
      <c r="AN258" s="11">
        <f t="shared" si="52"/>
        <v>0</v>
      </c>
      <c r="AO258" s="11">
        <f t="shared" si="52"/>
        <v>0</v>
      </c>
      <c r="AP258" s="11">
        <f t="shared" si="52"/>
        <v>0</v>
      </c>
      <c r="AQ258" s="11">
        <f t="shared" si="52"/>
        <v>0</v>
      </c>
      <c r="AR258" s="11">
        <f t="shared" si="52"/>
        <v>0</v>
      </c>
      <c r="AS258" s="11">
        <f t="shared" si="52"/>
        <v>0</v>
      </c>
      <c r="AT258" s="11">
        <f t="shared" si="52"/>
        <v>0</v>
      </c>
      <c r="AU258" s="11">
        <f t="shared" si="52"/>
        <v>0</v>
      </c>
      <c r="AV258" s="11">
        <f t="shared" si="52"/>
        <v>0</v>
      </c>
      <c r="AW258" s="11">
        <f t="shared" si="52"/>
        <v>0</v>
      </c>
      <c r="AX258" s="11">
        <f t="shared" si="52"/>
        <v>0</v>
      </c>
      <c r="AY258" s="11">
        <f t="shared" si="52"/>
        <v>0</v>
      </c>
      <c r="AZ258" s="11">
        <f t="shared" si="52"/>
        <v>0</v>
      </c>
      <c r="BA258" s="11">
        <f t="shared" si="52"/>
        <v>0</v>
      </c>
      <c r="BB258" s="11">
        <f t="shared" si="52"/>
        <v>0</v>
      </c>
      <c r="BC258" s="11">
        <f t="shared" si="52"/>
        <v>0</v>
      </c>
      <c r="BD258" s="11">
        <f t="shared" si="52"/>
        <v>0</v>
      </c>
    </row>
    <row r="259" spans="1:58" x14ac:dyDescent="0.25">
      <c r="A259" s="2" t="s">
        <v>12</v>
      </c>
      <c r="B259" s="12">
        <f>B258/B$266*100</f>
        <v>0</v>
      </c>
      <c r="C259" s="12">
        <f t="shared" ref="C259:BD259" si="53">C258/C$266*100</f>
        <v>0</v>
      </c>
      <c r="D259" s="12">
        <f t="shared" si="53"/>
        <v>0</v>
      </c>
      <c r="E259" s="12">
        <f t="shared" si="53"/>
        <v>0</v>
      </c>
      <c r="F259" s="12">
        <f t="shared" si="53"/>
        <v>0</v>
      </c>
      <c r="G259" s="12">
        <f t="shared" si="53"/>
        <v>0</v>
      </c>
      <c r="H259" s="12">
        <f t="shared" si="53"/>
        <v>0</v>
      </c>
      <c r="I259" s="12">
        <f t="shared" si="53"/>
        <v>0</v>
      </c>
      <c r="J259" s="12">
        <f t="shared" si="53"/>
        <v>0</v>
      </c>
      <c r="K259" s="12">
        <f t="shared" si="53"/>
        <v>0</v>
      </c>
      <c r="L259" s="12">
        <f t="shared" si="53"/>
        <v>0</v>
      </c>
      <c r="M259" s="12">
        <f t="shared" si="53"/>
        <v>0</v>
      </c>
      <c r="N259" s="12">
        <f t="shared" si="53"/>
        <v>0</v>
      </c>
      <c r="O259" s="12">
        <f t="shared" si="53"/>
        <v>0</v>
      </c>
      <c r="P259" s="12">
        <f t="shared" si="53"/>
        <v>0</v>
      </c>
      <c r="Q259" s="12">
        <f t="shared" si="53"/>
        <v>0</v>
      </c>
      <c r="R259" s="12">
        <f t="shared" si="53"/>
        <v>0</v>
      </c>
      <c r="S259" s="12">
        <f t="shared" si="53"/>
        <v>0</v>
      </c>
      <c r="T259" s="12">
        <f t="shared" si="53"/>
        <v>0</v>
      </c>
      <c r="U259" s="12">
        <f t="shared" si="53"/>
        <v>0</v>
      </c>
      <c r="V259" s="12">
        <f t="shared" si="53"/>
        <v>0</v>
      </c>
      <c r="W259" s="12">
        <f t="shared" si="53"/>
        <v>0</v>
      </c>
      <c r="X259" s="12">
        <f t="shared" si="53"/>
        <v>0</v>
      </c>
      <c r="Y259" s="12">
        <f t="shared" si="53"/>
        <v>0</v>
      </c>
      <c r="Z259" s="12">
        <f t="shared" si="53"/>
        <v>0</v>
      </c>
      <c r="AA259" s="12">
        <f t="shared" si="53"/>
        <v>0</v>
      </c>
      <c r="AB259" s="12">
        <f t="shared" si="53"/>
        <v>0</v>
      </c>
      <c r="AC259" s="12">
        <f t="shared" si="53"/>
        <v>0</v>
      </c>
      <c r="AD259" s="12">
        <f t="shared" si="53"/>
        <v>0</v>
      </c>
      <c r="AE259" s="12">
        <f t="shared" si="53"/>
        <v>0</v>
      </c>
      <c r="AF259" s="12">
        <f t="shared" si="53"/>
        <v>0</v>
      </c>
      <c r="AG259" s="12">
        <f t="shared" si="53"/>
        <v>0</v>
      </c>
      <c r="AH259" s="12">
        <f t="shared" si="53"/>
        <v>0</v>
      </c>
      <c r="AI259" s="12">
        <f t="shared" si="53"/>
        <v>0</v>
      </c>
      <c r="AJ259" s="12">
        <f t="shared" si="53"/>
        <v>0</v>
      </c>
      <c r="AK259" s="12">
        <f t="shared" si="53"/>
        <v>0</v>
      </c>
      <c r="AL259" s="12">
        <f t="shared" si="53"/>
        <v>0</v>
      </c>
      <c r="AM259" s="12">
        <f t="shared" si="53"/>
        <v>0</v>
      </c>
      <c r="AN259" s="12">
        <f t="shared" si="53"/>
        <v>0</v>
      </c>
      <c r="AO259" s="12">
        <f t="shared" si="53"/>
        <v>0</v>
      </c>
      <c r="AP259" s="12">
        <f t="shared" si="53"/>
        <v>0</v>
      </c>
      <c r="AQ259" s="12">
        <f t="shared" si="53"/>
        <v>0</v>
      </c>
      <c r="AR259" s="12">
        <f t="shared" si="53"/>
        <v>0</v>
      </c>
      <c r="AS259" s="12">
        <f t="shared" si="53"/>
        <v>0</v>
      </c>
      <c r="AT259" s="12">
        <f t="shared" si="53"/>
        <v>0</v>
      </c>
      <c r="AU259" s="12">
        <f t="shared" si="53"/>
        <v>0</v>
      </c>
      <c r="AV259" s="12">
        <f t="shared" si="53"/>
        <v>0</v>
      </c>
      <c r="AW259" s="12">
        <f t="shared" si="53"/>
        <v>0</v>
      </c>
      <c r="AX259" s="12">
        <f t="shared" si="53"/>
        <v>0</v>
      </c>
      <c r="AY259" s="12">
        <f t="shared" si="53"/>
        <v>0</v>
      </c>
      <c r="AZ259" s="12">
        <f t="shared" si="53"/>
        <v>0</v>
      </c>
      <c r="BA259" s="12">
        <f t="shared" si="53"/>
        <v>0</v>
      </c>
      <c r="BB259" s="12">
        <f t="shared" si="53"/>
        <v>0</v>
      </c>
      <c r="BC259" s="12">
        <f t="shared" si="53"/>
        <v>0</v>
      </c>
      <c r="BD259" s="12">
        <f t="shared" si="53"/>
        <v>0</v>
      </c>
    </row>
    <row r="260" spans="1:58" x14ac:dyDescent="0.25">
      <c r="A260" s="42" t="s">
        <v>14</v>
      </c>
      <c r="B260" s="42">
        <f t="shared" ref="B260:AG260" si="54">IF(AND(B263=1)*(B10&lt;&gt;""),-10,0)</f>
        <v>0</v>
      </c>
      <c r="C260" s="42">
        <f t="shared" si="54"/>
        <v>0</v>
      </c>
      <c r="D260" s="42">
        <f t="shared" si="54"/>
        <v>0</v>
      </c>
      <c r="E260" s="42">
        <f t="shared" si="54"/>
        <v>0</v>
      </c>
      <c r="F260" s="42">
        <f t="shared" si="54"/>
        <v>0</v>
      </c>
      <c r="G260" s="42">
        <f t="shared" si="54"/>
        <v>0</v>
      </c>
      <c r="H260" s="42">
        <f t="shared" si="54"/>
        <v>0</v>
      </c>
      <c r="I260" s="42">
        <f t="shared" si="54"/>
        <v>0</v>
      </c>
      <c r="J260" s="42">
        <f t="shared" si="54"/>
        <v>0</v>
      </c>
      <c r="K260" s="42">
        <f t="shared" si="54"/>
        <v>0</v>
      </c>
      <c r="L260" s="42">
        <f t="shared" si="54"/>
        <v>0</v>
      </c>
      <c r="M260" s="42">
        <f t="shared" si="54"/>
        <v>0</v>
      </c>
      <c r="N260" s="42">
        <f t="shared" si="54"/>
        <v>0</v>
      </c>
      <c r="O260" s="42">
        <f t="shared" si="54"/>
        <v>0</v>
      </c>
      <c r="P260" s="42">
        <f t="shared" si="54"/>
        <v>0</v>
      </c>
      <c r="Q260" s="42">
        <f t="shared" si="54"/>
        <v>0</v>
      </c>
      <c r="R260" s="42">
        <f t="shared" si="54"/>
        <v>0</v>
      </c>
      <c r="S260" s="42">
        <f t="shared" si="54"/>
        <v>0</v>
      </c>
      <c r="T260" s="42">
        <f t="shared" si="54"/>
        <v>0</v>
      </c>
      <c r="U260" s="42">
        <f t="shared" si="54"/>
        <v>0</v>
      </c>
      <c r="V260" s="42">
        <f t="shared" si="54"/>
        <v>0</v>
      </c>
      <c r="W260" s="42">
        <f t="shared" si="54"/>
        <v>0</v>
      </c>
      <c r="X260" s="42">
        <f t="shared" si="54"/>
        <v>0</v>
      </c>
      <c r="Y260" s="42">
        <f t="shared" si="54"/>
        <v>0</v>
      </c>
      <c r="Z260" s="42">
        <f t="shared" si="54"/>
        <v>0</v>
      </c>
      <c r="AA260" s="42">
        <f t="shared" si="54"/>
        <v>0</v>
      </c>
      <c r="AB260" s="42">
        <f t="shared" si="54"/>
        <v>0</v>
      </c>
      <c r="AC260" s="42">
        <f t="shared" si="54"/>
        <v>0</v>
      </c>
      <c r="AD260" s="42">
        <f t="shared" si="54"/>
        <v>0</v>
      </c>
      <c r="AE260" s="42">
        <f t="shared" si="54"/>
        <v>0</v>
      </c>
      <c r="AF260" s="42">
        <f t="shared" si="54"/>
        <v>0</v>
      </c>
      <c r="AG260" s="42">
        <f t="shared" si="54"/>
        <v>0</v>
      </c>
      <c r="AH260" s="42">
        <f t="shared" ref="AH260:BD260" si="55">IF(AND(AH263=1)*(AH10&lt;&gt;""),-10,0)</f>
        <v>0</v>
      </c>
      <c r="AI260" s="42">
        <f t="shared" si="55"/>
        <v>0</v>
      </c>
      <c r="AJ260" s="42">
        <f t="shared" si="55"/>
        <v>0</v>
      </c>
      <c r="AK260" s="42">
        <f t="shared" si="55"/>
        <v>0</v>
      </c>
      <c r="AL260" s="42">
        <f t="shared" si="55"/>
        <v>0</v>
      </c>
      <c r="AM260" s="42">
        <f t="shared" si="55"/>
        <v>0</v>
      </c>
      <c r="AN260" s="42">
        <f t="shared" si="55"/>
        <v>0</v>
      </c>
      <c r="AO260" s="42">
        <f t="shared" si="55"/>
        <v>0</v>
      </c>
      <c r="AP260" s="42">
        <f t="shared" si="55"/>
        <v>0</v>
      </c>
      <c r="AQ260" s="42">
        <f t="shared" si="55"/>
        <v>0</v>
      </c>
      <c r="AR260" s="42">
        <f t="shared" si="55"/>
        <v>0</v>
      </c>
      <c r="AS260" s="42">
        <f t="shared" si="55"/>
        <v>0</v>
      </c>
      <c r="AT260" s="42">
        <f t="shared" si="55"/>
        <v>0</v>
      </c>
      <c r="AU260" s="42">
        <f t="shared" si="55"/>
        <v>0</v>
      </c>
      <c r="AV260" s="42">
        <f t="shared" si="55"/>
        <v>0</v>
      </c>
      <c r="AW260" s="42">
        <f t="shared" si="55"/>
        <v>0</v>
      </c>
      <c r="AX260" s="42">
        <f t="shared" si="55"/>
        <v>0</v>
      </c>
      <c r="AY260" s="42">
        <f t="shared" si="55"/>
        <v>0</v>
      </c>
      <c r="AZ260" s="42">
        <f t="shared" si="55"/>
        <v>0</v>
      </c>
      <c r="BA260" s="42">
        <f t="shared" si="55"/>
        <v>0</v>
      </c>
      <c r="BB260" s="42">
        <f t="shared" si="55"/>
        <v>0</v>
      </c>
      <c r="BC260" s="42">
        <f t="shared" si="55"/>
        <v>0</v>
      </c>
      <c r="BD260" s="42">
        <f t="shared" si="55"/>
        <v>0</v>
      </c>
    </row>
    <row r="261" spans="1:58" x14ac:dyDescent="0.25">
      <c r="B261" s="42">
        <f>IF(OR(B15=Services!$A$28)+(B16=Services!$A$28)+(B18=Services!$A$28),1,0)</f>
        <v>0</v>
      </c>
      <c r="C261" s="42">
        <f>IF(OR(C15=Services!$A$28)+(C16=Services!$A$28)+(C18=Services!$A$28),1,0)</f>
        <v>0</v>
      </c>
      <c r="D261" s="42">
        <f>IF(OR(D15=Services!$A$28)+(D16=Services!$A$28)+(D18=Services!$A$28),1,0)</f>
        <v>0</v>
      </c>
      <c r="E261" s="42">
        <f>IF(OR(E15=Services!$A$28)+(E16=Services!$A$28)+(E18=Services!$A$28),1,0)</f>
        <v>0</v>
      </c>
      <c r="F261" s="42">
        <f>IF(OR(F15=Services!$A$28)+(F16=Services!$A$28)+(F18=Services!$A$28),1,0)</f>
        <v>0</v>
      </c>
      <c r="G261" s="42">
        <f>IF(OR(G15=Services!$A$28)+(G16=Services!$A$28)+(G18=Services!$A$28),1,0)</f>
        <v>0</v>
      </c>
      <c r="H261" s="42">
        <f>IF(OR(H15=Services!$A$28)+(H16=Services!$A$28)+(H18=Services!$A$28),1,0)</f>
        <v>0</v>
      </c>
      <c r="I261" s="42">
        <f>IF(OR(I15=Services!$A$28)+(I16=Services!$A$28)+(I18=Services!$A$28),1,0)</f>
        <v>0</v>
      </c>
      <c r="J261" s="42">
        <f>IF(OR(J15=Services!$A$28)+(J16=Services!$A$28)+(J18=Services!$A$28),1,0)</f>
        <v>0</v>
      </c>
      <c r="K261" s="42">
        <f>IF(OR(K15=Services!$A$28)+(K16=Services!$A$28)+(K18=Services!$A$28),1,0)</f>
        <v>0</v>
      </c>
      <c r="L261" s="42">
        <f>IF(OR(L15=Services!$A$28)+(L16=Services!$A$28)+(L18=Services!$A$28),1,0)</f>
        <v>0</v>
      </c>
      <c r="M261" s="42">
        <f>IF(OR(M15=Services!$A$28)+(M16=Services!$A$28)+(M18=Services!$A$28),1,0)</f>
        <v>0</v>
      </c>
      <c r="N261" s="42">
        <f>IF(OR(N15=Services!$A$28)+(N16=Services!$A$28)+(N18=Services!$A$28),1,0)</f>
        <v>0</v>
      </c>
      <c r="O261" s="42">
        <f>IF(OR(O15=Services!$A$28)+(O16=Services!$A$28)+(O18=Services!$A$28),1,0)</f>
        <v>0</v>
      </c>
      <c r="P261" s="42">
        <f>IF(OR(P15=Services!$A$28)+(P16=Services!$A$28)+(P18=Services!$A$28),1,0)</f>
        <v>0</v>
      </c>
      <c r="Q261" s="42">
        <f>IF(OR(Q15=Services!$A$28)+(Q16=Services!$A$28)+(Q18=Services!$A$28),1,0)</f>
        <v>0</v>
      </c>
      <c r="R261" s="42">
        <f>IF(OR(R15=Services!$A$28)+(R16=Services!$A$28)+(R18=Services!$A$28),1,0)</f>
        <v>0</v>
      </c>
      <c r="S261" s="42">
        <f>IF(OR(S15=Services!$A$28)+(S16=Services!$A$28)+(S18=Services!$A$28),1,0)</f>
        <v>0</v>
      </c>
      <c r="T261" s="42">
        <f>IF(OR(T15=Services!$A$28)+(T16=Services!$A$28)+(T18=Services!$A$28),1,0)</f>
        <v>0</v>
      </c>
      <c r="U261" s="42">
        <f>IF(OR(U15=Services!$A$28)+(U16=Services!$A$28)+(U18=Services!$A$28),1,0)</f>
        <v>0</v>
      </c>
      <c r="V261" s="42">
        <f>IF(OR(V15=Services!$A$28)+(V16=Services!$A$28)+(V18=Services!$A$28),1,0)</f>
        <v>0</v>
      </c>
      <c r="W261" s="42">
        <f>IF(OR(W15=Services!$A$28)+(W16=Services!$A$28)+(W18=Services!$A$28),1,0)</f>
        <v>0</v>
      </c>
      <c r="X261" s="42">
        <f>IF(OR(X15=Services!$A$28)+(X16=Services!$A$28)+(X18=Services!$A$28),1,0)</f>
        <v>0</v>
      </c>
      <c r="Y261" s="42">
        <f>IF(OR(Y15=Services!$A$28)+(Y16=Services!$A$28)+(Y18=Services!$A$28),1,0)</f>
        <v>0</v>
      </c>
      <c r="Z261" s="42">
        <f>IF(OR(Z15=Services!$A$28)+(Z16=Services!$A$28)+(Z18=Services!$A$28),1,0)</f>
        <v>0</v>
      </c>
      <c r="AA261" s="42">
        <f>IF(OR(AA15=Services!$A$28)+(AA16=Services!$A$28)+(AA18=Services!$A$28),1,0)</f>
        <v>0</v>
      </c>
      <c r="AB261" s="42">
        <f>IF(OR(AB15=Services!$A$28)+(AB16=Services!$A$28)+(AB18=Services!$A$28),1,0)</f>
        <v>0</v>
      </c>
      <c r="AC261" s="42">
        <f>IF(OR(AC15=Services!$A$28)+(AC16=Services!$A$28)+(AC18=Services!$A$28),1,0)</f>
        <v>0</v>
      </c>
      <c r="AD261" s="42">
        <f>IF(OR(AD15=Services!$A$28)+(AD16=Services!$A$28)+(AD18=Services!$A$28),1,0)</f>
        <v>0</v>
      </c>
      <c r="AE261" s="42">
        <f>IF(OR(AE15=Services!$A$28)+(AE16=Services!$A$28)+(AE18=Services!$A$28),1,0)</f>
        <v>0</v>
      </c>
      <c r="AF261" s="42">
        <f>IF(OR(AF15=Services!$A$28)+(AF16=Services!$A$28)+(AF18=Services!$A$28),1,0)</f>
        <v>0</v>
      </c>
      <c r="AG261" s="42">
        <f>IF(OR(AG15=Services!$A$28)+(AG16=Services!$A$28)+(AG18=Services!$A$28),1,0)</f>
        <v>0</v>
      </c>
      <c r="AH261" s="42">
        <f>IF(OR(AH15=Services!$A$28)+(AH16=Services!$A$28)+(AH18=Services!$A$28),1,0)</f>
        <v>0</v>
      </c>
      <c r="AI261" s="42">
        <f>IF(OR(AI15=Services!$A$28)+(AI16=Services!$A$28)+(AI18=Services!$A$28),1,0)</f>
        <v>0</v>
      </c>
      <c r="AJ261" s="42">
        <f>IF(OR(AJ15=Services!$A$28)+(AJ16=Services!$A$28)+(AJ18=Services!$A$28),1,0)</f>
        <v>0</v>
      </c>
      <c r="AK261" s="42">
        <f>IF(OR(AK15=Services!$A$28)+(AK16=Services!$A$28)+(AK18=Services!$A$28),1,0)</f>
        <v>0</v>
      </c>
      <c r="AL261" s="42">
        <f>IF(OR(AL15=Services!$A$28)+(AL16=Services!$A$28)+(AL18=Services!$A$28),1,0)</f>
        <v>0</v>
      </c>
      <c r="AM261" s="42">
        <f>IF(OR(AM15=Services!$A$28)+(AM16=Services!$A$28)+(AM18=Services!$A$28),1,0)</f>
        <v>0</v>
      </c>
      <c r="AN261" s="42">
        <f>IF(OR(AN15=Services!$A$28)+(AN16=Services!$A$28)+(AN18=Services!$A$28),1,0)</f>
        <v>0</v>
      </c>
      <c r="AO261" s="42">
        <f>IF(OR(AO15=Services!$A$28)+(AO16=Services!$A$28)+(AO18=Services!$A$28),1,0)</f>
        <v>0</v>
      </c>
      <c r="AP261" s="42">
        <f>IF(OR(AP15=Services!$A$28)+(AP16=Services!$A$28)+(AP18=Services!$A$28),1,0)</f>
        <v>0</v>
      </c>
      <c r="AQ261" s="42">
        <f>IF(OR(AQ15=Services!$A$28)+(AQ16=Services!$A$28)+(AQ18=Services!$A$28),1,0)</f>
        <v>0</v>
      </c>
      <c r="AR261" s="42">
        <f>IF(OR(AR15=Services!$A$28)+(AR16=Services!$A$28)+(AR18=Services!$A$28),1,0)</f>
        <v>0</v>
      </c>
      <c r="AS261" s="42">
        <f>IF(OR(AS15=Services!$A$28)+(AS16=Services!$A$28)+(AS18=Services!$A$28),1,0)</f>
        <v>0</v>
      </c>
      <c r="AT261" s="42">
        <f>IF(OR(AT15=Services!$A$28)+(AT16=Services!$A$28)+(AT18=Services!$A$28),1,0)</f>
        <v>0</v>
      </c>
      <c r="AU261" s="42">
        <f>IF(OR(AU15=Services!$A$28)+(AU16=Services!$A$28)+(AU18=Services!$A$28),1,0)</f>
        <v>0</v>
      </c>
      <c r="AV261" s="42">
        <f>IF(OR(AV15=Services!$A$28)+(AV16=Services!$A$28)+(AV18=Services!$A$28),1,0)</f>
        <v>0</v>
      </c>
      <c r="AW261" s="42">
        <f>IF(OR(AW15=Services!$A$28)+(AW16=Services!$A$28)+(AW18=Services!$A$28),1,0)</f>
        <v>0</v>
      </c>
      <c r="AX261" s="42">
        <f>IF(OR(AX15=Services!$A$28)+(AX16=Services!$A$28)+(AX18=Services!$A$28),1,0)</f>
        <v>0</v>
      </c>
      <c r="AY261" s="42">
        <f>IF(OR(AY15=Services!$A$28)+(AY16=Services!$A$28)+(AY18=Services!$A$28),1,0)</f>
        <v>0</v>
      </c>
      <c r="AZ261" s="42">
        <f>IF(OR(AZ15=Services!$A$28)+(AZ16=Services!$A$28)+(AZ18=Services!$A$28),1,0)</f>
        <v>0</v>
      </c>
      <c r="BA261" s="42">
        <f>IF(OR(BA15=Services!$A$28)+(BA16=Services!$A$28)+(BA18=Services!$A$28),1,0)</f>
        <v>0</v>
      </c>
      <c r="BB261" s="42">
        <f>IF(OR(BB15=Services!$A$28)+(BB16=Services!$A$28)+(BB18=Services!$A$28),1,0)</f>
        <v>0</v>
      </c>
      <c r="BC261" s="42">
        <f>IF(OR(BC15=Services!$A$28)+(BC16=Services!$A$28)+(BC18=Services!$A$28),1,0)</f>
        <v>0</v>
      </c>
      <c r="BD261" s="42">
        <f>IF(OR(BD15=Services!$A$28)+(BD16=Services!$A$28)+(BD18=Services!$A$28),1,0)</f>
        <v>0</v>
      </c>
    </row>
    <row r="263" spans="1:58" x14ac:dyDescent="0.25">
      <c r="B263" s="43">
        <f>IF(OR(B261=1)+(B253=0),1,0)</f>
        <v>1</v>
      </c>
      <c r="C263" s="43">
        <f t="shared" ref="C263:BD263" si="56">IF(OR(C261=1)+(C253=0),1,0)</f>
        <v>1</v>
      </c>
      <c r="D263" s="43">
        <f t="shared" si="56"/>
        <v>1</v>
      </c>
      <c r="E263" s="43">
        <f t="shared" si="56"/>
        <v>1</v>
      </c>
      <c r="F263" s="43">
        <f t="shared" si="56"/>
        <v>1</v>
      </c>
      <c r="G263" s="43">
        <f t="shared" si="56"/>
        <v>1</v>
      </c>
      <c r="H263" s="43">
        <f t="shared" si="56"/>
        <v>1</v>
      </c>
      <c r="I263" s="43">
        <f t="shared" si="56"/>
        <v>1</v>
      </c>
      <c r="J263" s="43">
        <f t="shared" si="56"/>
        <v>1</v>
      </c>
      <c r="K263" s="43">
        <f t="shared" si="56"/>
        <v>1</v>
      </c>
      <c r="L263" s="43">
        <f t="shared" si="56"/>
        <v>1</v>
      </c>
      <c r="M263" s="43">
        <f t="shared" si="56"/>
        <v>1</v>
      </c>
      <c r="N263" s="43">
        <f t="shared" si="56"/>
        <v>1</v>
      </c>
      <c r="O263" s="43">
        <f t="shared" si="56"/>
        <v>1</v>
      </c>
      <c r="P263" s="43">
        <f t="shared" si="56"/>
        <v>1</v>
      </c>
      <c r="Q263" s="43">
        <f t="shared" si="56"/>
        <v>1</v>
      </c>
      <c r="R263" s="43">
        <f t="shared" si="56"/>
        <v>1</v>
      </c>
      <c r="S263" s="43">
        <f t="shared" si="56"/>
        <v>1</v>
      </c>
      <c r="T263" s="43">
        <f t="shared" si="56"/>
        <v>1</v>
      </c>
      <c r="U263" s="43">
        <f t="shared" si="56"/>
        <v>1</v>
      </c>
      <c r="V263" s="43">
        <f t="shared" si="56"/>
        <v>1</v>
      </c>
      <c r="W263" s="43">
        <f t="shared" si="56"/>
        <v>1</v>
      </c>
      <c r="X263" s="43">
        <f t="shared" si="56"/>
        <v>1</v>
      </c>
      <c r="Y263" s="43">
        <f t="shared" si="56"/>
        <v>1</v>
      </c>
      <c r="Z263" s="43">
        <f t="shared" si="56"/>
        <v>1</v>
      </c>
      <c r="AA263" s="43">
        <f t="shared" si="56"/>
        <v>1</v>
      </c>
      <c r="AB263" s="43">
        <f t="shared" si="56"/>
        <v>1</v>
      </c>
      <c r="AC263" s="43">
        <f t="shared" si="56"/>
        <v>1</v>
      </c>
      <c r="AD263" s="43">
        <f t="shared" si="56"/>
        <v>1</v>
      </c>
      <c r="AE263" s="43">
        <f t="shared" si="56"/>
        <v>1</v>
      </c>
      <c r="AF263" s="43">
        <f t="shared" si="56"/>
        <v>1</v>
      </c>
      <c r="AG263" s="43">
        <f t="shared" si="56"/>
        <v>1</v>
      </c>
      <c r="AH263" s="43">
        <f t="shared" si="56"/>
        <v>1</v>
      </c>
      <c r="AI263" s="43">
        <f t="shared" si="56"/>
        <v>1</v>
      </c>
      <c r="AJ263" s="43">
        <f t="shared" si="56"/>
        <v>1</v>
      </c>
      <c r="AK263" s="43">
        <f t="shared" si="56"/>
        <v>1</v>
      </c>
      <c r="AL263" s="43">
        <f t="shared" si="56"/>
        <v>1</v>
      </c>
      <c r="AM263" s="43">
        <f t="shared" si="56"/>
        <v>1</v>
      </c>
      <c r="AN263" s="43">
        <f t="shared" si="56"/>
        <v>1</v>
      </c>
      <c r="AO263" s="43">
        <f t="shared" si="56"/>
        <v>1</v>
      </c>
      <c r="AP263" s="43">
        <f t="shared" si="56"/>
        <v>1</v>
      </c>
      <c r="AQ263" s="43">
        <f t="shared" si="56"/>
        <v>1</v>
      </c>
      <c r="AR263" s="43">
        <f t="shared" si="56"/>
        <v>1</v>
      </c>
      <c r="AS263" s="43">
        <f t="shared" si="56"/>
        <v>1</v>
      </c>
      <c r="AT263" s="43">
        <f t="shared" si="56"/>
        <v>1</v>
      </c>
      <c r="AU263" s="43">
        <f t="shared" si="56"/>
        <v>1</v>
      </c>
      <c r="AV263" s="43">
        <f t="shared" si="56"/>
        <v>1</v>
      </c>
      <c r="AW263" s="43">
        <f t="shared" si="56"/>
        <v>1</v>
      </c>
      <c r="AX263" s="43">
        <f t="shared" si="56"/>
        <v>1</v>
      </c>
      <c r="AY263" s="43">
        <f t="shared" si="56"/>
        <v>1</v>
      </c>
      <c r="AZ263" s="43">
        <f t="shared" si="56"/>
        <v>1</v>
      </c>
      <c r="BA263" s="43">
        <f t="shared" si="56"/>
        <v>1</v>
      </c>
      <c r="BB263" s="43">
        <f t="shared" si="56"/>
        <v>1</v>
      </c>
      <c r="BC263" s="43">
        <f t="shared" si="56"/>
        <v>1</v>
      </c>
      <c r="BD263" s="43">
        <f t="shared" si="56"/>
        <v>1</v>
      </c>
    </row>
    <row r="265" spans="1:58" ht="15.75" thickBot="1" x14ac:dyDescent="0.3"/>
    <row r="266" spans="1:58" x14ac:dyDescent="0.25">
      <c r="A266" s="15" t="s">
        <v>11</v>
      </c>
      <c r="B266" s="16">
        <v>10</v>
      </c>
      <c r="C266" s="16">
        <v>10</v>
      </c>
      <c r="D266" s="16">
        <v>10</v>
      </c>
      <c r="E266" s="16">
        <v>10</v>
      </c>
      <c r="F266" s="16">
        <v>10</v>
      </c>
      <c r="G266" s="16">
        <v>10</v>
      </c>
      <c r="H266" s="16">
        <v>10</v>
      </c>
      <c r="I266" s="16">
        <v>10</v>
      </c>
      <c r="J266" s="16">
        <v>10</v>
      </c>
      <c r="K266" s="16">
        <v>10</v>
      </c>
      <c r="L266" s="16">
        <v>10</v>
      </c>
      <c r="M266" s="16">
        <v>10</v>
      </c>
      <c r="N266" s="16">
        <v>10</v>
      </c>
      <c r="O266" s="16">
        <v>10</v>
      </c>
      <c r="P266" s="16">
        <v>10</v>
      </c>
      <c r="Q266" s="16">
        <v>10</v>
      </c>
      <c r="R266" s="16">
        <v>10</v>
      </c>
      <c r="S266" s="16">
        <v>10</v>
      </c>
      <c r="T266" s="16">
        <v>10</v>
      </c>
      <c r="U266" s="16">
        <v>10</v>
      </c>
      <c r="V266" s="16">
        <v>10</v>
      </c>
      <c r="W266" s="16">
        <v>10</v>
      </c>
      <c r="X266" s="16">
        <v>10</v>
      </c>
      <c r="Y266" s="16">
        <v>10</v>
      </c>
      <c r="Z266" s="16">
        <v>10</v>
      </c>
      <c r="AA266" s="16">
        <v>10</v>
      </c>
      <c r="AB266" s="16">
        <v>10</v>
      </c>
      <c r="AC266" s="16">
        <v>10</v>
      </c>
      <c r="AD266" s="16">
        <v>10</v>
      </c>
      <c r="AE266" s="16">
        <v>10</v>
      </c>
      <c r="AF266" s="16">
        <v>10</v>
      </c>
      <c r="AG266" s="16">
        <v>10</v>
      </c>
      <c r="AH266" s="16">
        <v>10</v>
      </c>
      <c r="AI266" s="16">
        <v>10</v>
      </c>
      <c r="AJ266" s="16">
        <v>10</v>
      </c>
      <c r="AK266" s="16">
        <v>10</v>
      </c>
      <c r="AL266" s="16">
        <v>10</v>
      </c>
      <c r="AM266" s="16">
        <v>10</v>
      </c>
      <c r="AN266" s="16">
        <v>10</v>
      </c>
      <c r="AO266" s="16">
        <v>10</v>
      </c>
      <c r="AP266" s="16">
        <v>10</v>
      </c>
      <c r="AQ266" s="16">
        <v>10</v>
      </c>
      <c r="AR266" s="16">
        <v>10</v>
      </c>
      <c r="AS266" s="16">
        <v>10</v>
      </c>
      <c r="AT266" s="16">
        <v>10</v>
      </c>
      <c r="AU266" s="16">
        <v>10</v>
      </c>
      <c r="AV266" s="16">
        <v>10</v>
      </c>
      <c r="AW266" s="16">
        <v>10</v>
      </c>
      <c r="AX266" s="16">
        <v>10</v>
      </c>
      <c r="AY266" s="16">
        <v>10</v>
      </c>
      <c r="AZ266" s="16">
        <v>10</v>
      </c>
      <c r="BA266" s="16">
        <v>10</v>
      </c>
      <c r="BB266" s="16">
        <v>10</v>
      </c>
      <c r="BC266" s="16">
        <v>10</v>
      </c>
      <c r="BD266" s="16">
        <v>10</v>
      </c>
    </row>
    <row r="267" spans="1:58" x14ac:dyDescent="0.25">
      <c r="A267" s="17"/>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c r="BA267" s="18"/>
      <c r="BB267" s="18"/>
      <c r="BC267" s="18"/>
      <c r="BD267" s="18"/>
    </row>
    <row r="268" spans="1:58" x14ac:dyDescent="0.25">
      <c r="A268" s="32" t="s">
        <v>23</v>
      </c>
      <c r="B268" s="18">
        <f>IF(B10=Services!$A$13,1,0)</f>
        <v>0</v>
      </c>
      <c r="C268" s="18">
        <f>IF(C10=Services!$A$13,1,0)</f>
        <v>0</v>
      </c>
      <c r="D268" s="18">
        <f>IF(D10=Services!$A$13,1,0)</f>
        <v>0</v>
      </c>
      <c r="E268" s="18">
        <f>IF(E10=Services!$A$13,1,0)</f>
        <v>0</v>
      </c>
      <c r="F268" s="18">
        <f>IF(F10=Services!$A$13,1,0)</f>
        <v>0</v>
      </c>
      <c r="G268" s="18">
        <f>IF(G10=Services!$A$13,1,0)</f>
        <v>0</v>
      </c>
      <c r="H268" s="18">
        <f>IF(H10=Services!$A$13,1,0)</f>
        <v>0</v>
      </c>
      <c r="I268" s="18">
        <f>IF(I10=Services!$A$13,1,0)</f>
        <v>0</v>
      </c>
      <c r="J268" s="18">
        <f>IF(J10=Services!$A$13,1,0)</f>
        <v>0</v>
      </c>
      <c r="K268" s="18">
        <f>IF(K10=Services!$A$13,1,0)</f>
        <v>0</v>
      </c>
      <c r="L268" s="18">
        <f>IF(L10=Services!$A$13,1,0)</f>
        <v>0</v>
      </c>
      <c r="M268" s="18">
        <f>IF(M10=Services!$A$13,1,0)</f>
        <v>0</v>
      </c>
      <c r="N268" s="18">
        <f>IF(N10=Services!$A$13,1,0)</f>
        <v>0</v>
      </c>
      <c r="O268" s="18">
        <f>IF(O10=Services!$A$13,1,0)</f>
        <v>0</v>
      </c>
      <c r="P268" s="18">
        <f>IF(P10=Services!$A$13,1,0)</f>
        <v>0</v>
      </c>
      <c r="Q268" s="18">
        <f>IF(Q10=Services!$A$13,1,0)</f>
        <v>0</v>
      </c>
      <c r="R268" s="18">
        <f>IF(R10=Services!$A$13,1,0)</f>
        <v>0</v>
      </c>
      <c r="S268" s="18">
        <f>IF(S10=Services!$A$13,1,0)</f>
        <v>0</v>
      </c>
      <c r="T268" s="18">
        <f>IF(T10=Services!$A$13,1,0)</f>
        <v>0</v>
      </c>
      <c r="U268" s="18">
        <f>IF(U10=Services!$A$13,1,0)</f>
        <v>0</v>
      </c>
      <c r="V268" s="18">
        <f>IF(V10=Services!$A$13,1,0)</f>
        <v>0</v>
      </c>
      <c r="W268" s="18">
        <f>IF(W10=Services!$A$13,1,0)</f>
        <v>0</v>
      </c>
      <c r="X268" s="18">
        <f>IF(X10=Services!$A$13,1,0)</f>
        <v>0</v>
      </c>
      <c r="Y268" s="18">
        <f>IF(Y10=Services!$A$13,1,0)</f>
        <v>0</v>
      </c>
      <c r="Z268" s="18">
        <f>IF(Z10=Services!$A$13,1,0)</f>
        <v>0</v>
      </c>
      <c r="AA268" s="18">
        <f>IF(AA10=Services!$A$13,1,0)</f>
        <v>0</v>
      </c>
      <c r="AB268" s="18">
        <f>IF(AB10=Services!$A$13,1,0)</f>
        <v>0</v>
      </c>
      <c r="AC268" s="18">
        <f>IF(AC10=Services!$A$13,1,0)</f>
        <v>0</v>
      </c>
      <c r="AD268" s="18">
        <f>IF(AD10=Services!$A$13,1,0)</f>
        <v>0</v>
      </c>
      <c r="AE268" s="18">
        <f>IF(AE10=Services!$A$13,1,0)</f>
        <v>0</v>
      </c>
      <c r="AF268" s="18">
        <f>IF(AF10=Services!$A$13,1,0)</f>
        <v>0</v>
      </c>
      <c r="AG268" s="18">
        <f>IF(AG10=Services!$A$13,1,0)</f>
        <v>0</v>
      </c>
      <c r="AH268" s="18">
        <f>IF(AH10=Services!$A$13,1,0)</f>
        <v>0</v>
      </c>
      <c r="AI268" s="18">
        <f>IF(AI10=Services!$A$13,1,0)</f>
        <v>0</v>
      </c>
      <c r="AJ268" s="18">
        <f>IF(AJ10=Services!$A$13,1,0)</f>
        <v>0</v>
      </c>
      <c r="AK268" s="18">
        <f>IF(AK10=Services!$A$13,1,0)</f>
        <v>0</v>
      </c>
      <c r="AL268" s="18">
        <f>IF(AL10=Services!$A$13,1,0)</f>
        <v>0</v>
      </c>
      <c r="AM268" s="18">
        <f>IF(AM10=Services!$A$13,1,0)</f>
        <v>0</v>
      </c>
      <c r="AN268" s="18">
        <f>IF(AN10=Services!$A$13,1,0)</f>
        <v>0</v>
      </c>
      <c r="AO268" s="18">
        <f>IF(AO10=Services!$A$13,1,0)</f>
        <v>0</v>
      </c>
      <c r="AP268" s="18">
        <f>IF(AP10=Services!$A$13,1,0)</f>
        <v>0</v>
      </c>
      <c r="AQ268" s="18">
        <f>IF(AQ10=Services!$A$13,1,0)</f>
        <v>0</v>
      </c>
      <c r="AR268" s="18">
        <f>IF(AR10=Services!$A$13,1,0)</f>
        <v>0</v>
      </c>
      <c r="AS268" s="18">
        <f>IF(AS10=Services!$A$13,1,0)</f>
        <v>0</v>
      </c>
      <c r="AT268" s="18">
        <f>IF(AT10=Services!$A$13,1,0)</f>
        <v>0</v>
      </c>
      <c r="AU268" s="18">
        <f>IF(AU10=Services!$A$13,1,0)</f>
        <v>0</v>
      </c>
      <c r="AV268" s="18">
        <f>IF(AV10=Services!$A$13,1,0)</f>
        <v>0</v>
      </c>
      <c r="AW268" s="18">
        <f>IF(AW10=Services!$A$13,1,0)</f>
        <v>0</v>
      </c>
      <c r="AX268" s="18">
        <f>IF(AX10=Services!$A$13,1,0)</f>
        <v>0</v>
      </c>
      <c r="AY268" s="18">
        <f>IF(AY10=Services!$A$13,1,0)</f>
        <v>0</v>
      </c>
      <c r="AZ268" s="18">
        <f>IF(AZ10=Services!$A$13,1,0)</f>
        <v>0</v>
      </c>
      <c r="BA268" s="18">
        <f>IF(BA10=Services!$A$13,1,0)</f>
        <v>0</v>
      </c>
      <c r="BB268" s="18">
        <f>IF(BB10=Services!$A$13,1,0)</f>
        <v>0</v>
      </c>
      <c r="BC268" s="18">
        <f>IF(BC10=Services!$A$13,1,0)</f>
        <v>0</v>
      </c>
      <c r="BD268" s="18">
        <f>IF(BD10=Services!$A$13,1,0)</f>
        <v>0</v>
      </c>
    </row>
    <row r="269" spans="1:58" x14ac:dyDescent="0.25">
      <c r="A269" s="32" t="s">
        <v>24</v>
      </c>
      <c r="B269" s="18">
        <f>IF(B20=Services!$A$29,1,0)</f>
        <v>0</v>
      </c>
      <c r="C269" s="18">
        <f>IF(C20=Services!$A$29,1,0)</f>
        <v>0</v>
      </c>
      <c r="D269" s="18">
        <f>IF(D20=Services!$A$29,1,0)</f>
        <v>0</v>
      </c>
      <c r="E269" s="18">
        <f>IF(E20=Services!$A$29,1,0)</f>
        <v>0</v>
      </c>
      <c r="F269" s="18">
        <f>IF(F20=Services!$A$29,1,0)</f>
        <v>0</v>
      </c>
      <c r="G269" s="18">
        <f>IF(G20=Services!$A$29,1,0)</f>
        <v>0</v>
      </c>
      <c r="H269" s="18">
        <f>IF(H20=Services!$A$29,1,0)</f>
        <v>0</v>
      </c>
      <c r="I269" s="18">
        <f>IF(I20=Services!$A$29,1,0)</f>
        <v>0</v>
      </c>
      <c r="J269" s="18">
        <f>IF(J20=Services!$A$29,1,0)</f>
        <v>0</v>
      </c>
      <c r="K269" s="18">
        <f>IF(K20=Services!$A$29,1,0)</f>
        <v>0</v>
      </c>
      <c r="L269" s="18">
        <f>IF(L20=Services!$A$29,1,0)</f>
        <v>0</v>
      </c>
      <c r="M269" s="18">
        <f>IF(M20=Services!$A$29,1,0)</f>
        <v>0</v>
      </c>
      <c r="N269" s="18">
        <f>IF(N20=Services!$A$29,1,0)</f>
        <v>0</v>
      </c>
      <c r="O269" s="18">
        <f>IF(O20=Services!$A$29,1,0)</f>
        <v>0</v>
      </c>
      <c r="P269" s="18">
        <f>IF(P20=Services!$A$29,1,0)</f>
        <v>0</v>
      </c>
      <c r="Q269" s="18">
        <f>IF(Q20=Services!$A$29,1,0)</f>
        <v>0</v>
      </c>
      <c r="R269" s="18">
        <f>IF(R20=Services!$A$29,1,0)</f>
        <v>0</v>
      </c>
      <c r="S269" s="18">
        <f>IF(S20=Services!$A$29,1,0)</f>
        <v>0</v>
      </c>
      <c r="T269" s="18">
        <f>IF(T20=Services!$A$29,1,0)</f>
        <v>0</v>
      </c>
      <c r="U269" s="18">
        <f>IF(U20=Services!$A$29,1,0)</f>
        <v>0</v>
      </c>
      <c r="V269" s="18">
        <f>IF(V20=Services!$A$29,1,0)</f>
        <v>0</v>
      </c>
      <c r="W269" s="18">
        <f>IF(W20=Services!$A$29,1,0)</f>
        <v>0</v>
      </c>
      <c r="X269" s="18">
        <f>IF(X20=Services!$A$29,1,0)</f>
        <v>0</v>
      </c>
      <c r="Y269" s="18">
        <f>IF(Y20=Services!$A$29,1,0)</f>
        <v>0</v>
      </c>
      <c r="Z269" s="18">
        <f>IF(Z20=Services!$A$29,1,0)</f>
        <v>0</v>
      </c>
      <c r="AA269" s="18">
        <f>IF(AA20=Services!$A$29,1,0)</f>
        <v>0</v>
      </c>
      <c r="AB269" s="18">
        <f>IF(AB20=Services!$A$29,1,0)</f>
        <v>0</v>
      </c>
      <c r="AC269" s="18">
        <f>IF(AC20=Services!$A$29,1,0)</f>
        <v>0</v>
      </c>
      <c r="AD269" s="18">
        <f>IF(AD20=Services!$A$29,1,0)</f>
        <v>0</v>
      </c>
      <c r="AE269" s="18">
        <f>IF(AE20=Services!$A$29,1,0)</f>
        <v>0</v>
      </c>
      <c r="AF269" s="18">
        <f>IF(AF20=Services!$A$29,1,0)</f>
        <v>0</v>
      </c>
      <c r="AG269" s="18">
        <f>IF(AG20=Services!$A$29,1,0)</f>
        <v>0</v>
      </c>
      <c r="AH269" s="18">
        <f>IF(AH20=Services!$A$29,1,0)</f>
        <v>0</v>
      </c>
      <c r="AI269" s="18">
        <f>IF(AI20=Services!$A$29,1,0)</f>
        <v>0</v>
      </c>
      <c r="AJ269" s="18">
        <f>IF(AJ20=Services!$A$29,1,0)</f>
        <v>0</v>
      </c>
      <c r="AK269" s="18">
        <f>IF(AK20=Services!$A$29,1,0)</f>
        <v>0</v>
      </c>
      <c r="AL269" s="18">
        <f>IF(AL20=Services!$A$29,1,0)</f>
        <v>0</v>
      </c>
      <c r="AM269" s="18">
        <f>IF(AM20=Services!$A$29,1,0)</f>
        <v>0</v>
      </c>
      <c r="AN269" s="18">
        <f>IF(AN20=Services!$A$29,1,0)</f>
        <v>0</v>
      </c>
      <c r="AO269" s="18">
        <f>IF(AO20=Services!$A$29,1,0)</f>
        <v>0</v>
      </c>
      <c r="AP269" s="18">
        <f>IF(AP20=Services!$A$29,1,0)</f>
        <v>0</v>
      </c>
      <c r="AQ269" s="18">
        <f>IF(AQ20=Services!$A$29,1,0)</f>
        <v>0</v>
      </c>
      <c r="AR269" s="18">
        <f>IF(AR20=Services!$A$29,1,0)</f>
        <v>0</v>
      </c>
      <c r="AS269" s="18">
        <f>IF(AS20=Services!$A$29,1,0)</f>
        <v>0</v>
      </c>
      <c r="AT269" s="18">
        <f>IF(AT20=Services!$A$29,1,0)</f>
        <v>0</v>
      </c>
      <c r="AU269" s="18">
        <f>IF(AU20=Services!$A$29,1,0)</f>
        <v>0</v>
      </c>
      <c r="AV269" s="18">
        <f>IF(AV20=Services!$A$29,1,0)</f>
        <v>0</v>
      </c>
      <c r="AW269" s="18">
        <f>IF(AW20=Services!$A$29,1,0)</f>
        <v>0</v>
      </c>
      <c r="AX269" s="18">
        <f>IF(AX20=Services!$A$29,1,0)</f>
        <v>0</v>
      </c>
      <c r="AY269" s="18">
        <f>IF(AY20=Services!$A$29,1,0)</f>
        <v>0</v>
      </c>
      <c r="AZ269" s="18">
        <f>IF(AZ20=Services!$A$29,1,0)</f>
        <v>0</v>
      </c>
      <c r="BA269" s="18">
        <f>IF(BA20=Services!$A$29,1,0)</f>
        <v>0</v>
      </c>
      <c r="BB269" s="18">
        <f>IF(BB20=Services!$A$29,1,0)</f>
        <v>0</v>
      </c>
      <c r="BC269" s="18">
        <f>IF(BC20=Services!$A$29,1,0)</f>
        <v>0</v>
      </c>
      <c r="BD269" s="18">
        <f>IF(BD20=Services!$A$29,1,0)</f>
        <v>0</v>
      </c>
    </row>
    <row r="270" spans="1:58" ht="15.75" thickBot="1" x14ac:dyDescent="0.3">
      <c r="A270" s="19"/>
      <c r="B270" s="19">
        <f>B268+B269</f>
        <v>0</v>
      </c>
      <c r="C270" s="19">
        <f>C268+C269</f>
        <v>0</v>
      </c>
      <c r="D270" s="19">
        <f t="shared" ref="D270:BD270" si="57">D268+D269</f>
        <v>0</v>
      </c>
      <c r="E270" s="19">
        <f t="shared" si="57"/>
        <v>0</v>
      </c>
      <c r="F270" s="19">
        <f t="shared" si="57"/>
        <v>0</v>
      </c>
      <c r="G270" s="19">
        <f t="shared" si="57"/>
        <v>0</v>
      </c>
      <c r="H270" s="19">
        <f t="shared" si="57"/>
        <v>0</v>
      </c>
      <c r="I270" s="19">
        <f t="shared" si="57"/>
        <v>0</v>
      </c>
      <c r="J270" s="19">
        <f t="shared" si="57"/>
        <v>0</v>
      </c>
      <c r="K270" s="19">
        <f t="shared" si="57"/>
        <v>0</v>
      </c>
      <c r="L270" s="19">
        <f t="shared" si="57"/>
        <v>0</v>
      </c>
      <c r="M270" s="19">
        <f t="shared" si="57"/>
        <v>0</v>
      </c>
      <c r="N270" s="19">
        <f t="shared" si="57"/>
        <v>0</v>
      </c>
      <c r="O270" s="19">
        <f t="shared" si="57"/>
        <v>0</v>
      </c>
      <c r="P270" s="19">
        <f t="shared" si="57"/>
        <v>0</v>
      </c>
      <c r="Q270" s="19">
        <f t="shared" si="57"/>
        <v>0</v>
      </c>
      <c r="R270" s="19">
        <f t="shared" si="57"/>
        <v>0</v>
      </c>
      <c r="S270" s="19">
        <f t="shared" si="57"/>
        <v>0</v>
      </c>
      <c r="T270" s="19">
        <f t="shared" si="57"/>
        <v>0</v>
      </c>
      <c r="U270" s="19">
        <f t="shared" si="57"/>
        <v>0</v>
      </c>
      <c r="V270" s="19">
        <f t="shared" si="57"/>
        <v>0</v>
      </c>
      <c r="W270" s="19">
        <f t="shared" si="57"/>
        <v>0</v>
      </c>
      <c r="X270" s="19">
        <f t="shared" si="57"/>
        <v>0</v>
      </c>
      <c r="Y270" s="19">
        <f t="shared" si="57"/>
        <v>0</v>
      </c>
      <c r="Z270" s="19">
        <f t="shared" si="57"/>
        <v>0</v>
      </c>
      <c r="AA270" s="19">
        <f t="shared" si="57"/>
        <v>0</v>
      </c>
      <c r="AB270" s="19">
        <f t="shared" si="57"/>
        <v>0</v>
      </c>
      <c r="AC270" s="19">
        <f t="shared" si="57"/>
        <v>0</v>
      </c>
      <c r="AD270" s="19">
        <f t="shared" si="57"/>
        <v>0</v>
      </c>
      <c r="AE270" s="19">
        <f t="shared" si="57"/>
        <v>0</v>
      </c>
      <c r="AF270" s="19">
        <f t="shared" si="57"/>
        <v>0</v>
      </c>
      <c r="AG270" s="19">
        <f t="shared" si="57"/>
        <v>0</v>
      </c>
      <c r="AH270" s="19">
        <f t="shared" si="57"/>
        <v>0</v>
      </c>
      <c r="AI270" s="19">
        <f t="shared" si="57"/>
        <v>0</v>
      </c>
      <c r="AJ270" s="19">
        <f t="shared" si="57"/>
        <v>0</v>
      </c>
      <c r="AK270" s="19">
        <f t="shared" si="57"/>
        <v>0</v>
      </c>
      <c r="AL270" s="19">
        <f t="shared" si="57"/>
        <v>0</v>
      </c>
      <c r="AM270" s="19">
        <f t="shared" si="57"/>
        <v>0</v>
      </c>
      <c r="AN270" s="19">
        <f t="shared" si="57"/>
        <v>0</v>
      </c>
      <c r="AO270" s="19">
        <f t="shared" si="57"/>
        <v>0</v>
      </c>
      <c r="AP270" s="19">
        <f t="shared" si="57"/>
        <v>0</v>
      </c>
      <c r="AQ270" s="19">
        <f t="shared" si="57"/>
        <v>0</v>
      </c>
      <c r="AR270" s="19">
        <f t="shared" si="57"/>
        <v>0</v>
      </c>
      <c r="AS270" s="19">
        <f t="shared" si="57"/>
        <v>0</v>
      </c>
      <c r="AT270" s="19">
        <f t="shared" si="57"/>
        <v>0</v>
      </c>
      <c r="AU270" s="19">
        <f t="shared" si="57"/>
        <v>0</v>
      </c>
      <c r="AV270" s="19">
        <f t="shared" si="57"/>
        <v>0</v>
      </c>
      <c r="AW270" s="19">
        <f t="shared" si="57"/>
        <v>0</v>
      </c>
      <c r="AX270" s="19">
        <f t="shared" si="57"/>
        <v>0</v>
      </c>
      <c r="AY270" s="19">
        <f t="shared" si="57"/>
        <v>0</v>
      </c>
      <c r="AZ270" s="19">
        <f t="shared" si="57"/>
        <v>0</v>
      </c>
      <c r="BA270" s="19">
        <f t="shared" si="57"/>
        <v>0</v>
      </c>
      <c r="BB270" s="19">
        <f t="shared" si="57"/>
        <v>0</v>
      </c>
      <c r="BC270" s="19">
        <f t="shared" si="57"/>
        <v>0</v>
      </c>
      <c r="BD270" s="19">
        <f t="shared" si="57"/>
        <v>0</v>
      </c>
    </row>
    <row r="274" spans="1:58" s="115" customFormat="1" x14ac:dyDescent="0.25"/>
    <row r="275" spans="1:58" ht="18.75" x14ac:dyDescent="0.3">
      <c r="B275" s="45" t="s">
        <v>69</v>
      </c>
    </row>
    <row r="276" spans="1:58" x14ac:dyDescent="0.25">
      <c r="A276" s="2" t="s">
        <v>70</v>
      </c>
      <c r="B276" s="114">
        <f>Bilan!H361</f>
        <v>0</v>
      </c>
    </row>
    <row r="277" spans="1:58" x14ac:dyDescent="0.25">
      <c r="A277" s="2" t="s">
        <v>71</v>
      </c>
      <c r="B277" s="114">
        <f>Bilan!H362</f>
        <v>0</v>
      </c>
    </row>
    <row r="279" spans="1:58" x14ac:dyDescent="0.25">
      <c r="A279" s="34" t="s">
        <v>25</v>
      </c>
      <c r="B279" t="str">
        <f>Bilan!C361</f>
        <v>Médecine C</v>
      </c>
    </row>
    <row r="280" spans="1:58" x14ac:dyDescent="0.25">
      <c r="A280" s="2" t="s">
        <v>16</v>
      </c>
      <c r="B280" s="36">
        <f>IF(AND(B8=$B$279)*(B$7&gt;=$B$276)*(B$7&lt;=$B$277),B242,0)</f>
        <v>0</v>
      </c>
      <c r="C280" s="36">
        <f t="shared" ref="C280:BD280" si="58">IF(AND(C8=$B$279)*(C$7&gt;=$B$276)*(C$7&lt;=$B$277),C242,0)</f>
        <v>0</v>
      </c>
      <c r="D280" s="36">
        <f t="shared" si="58"/>
        <v>0</v>
      </c>
      <c r="E280" s="36">
        <f t="shared" si="58"/>
        <v>0</v>
      </c>
      <c r="F280" s="36">
        <f t="shared" si="58"/>
        <v>0</v>
      </c>
      <c r="G280" s="36">
        <f t="shared" si="58"/>
        <v>0</v>
      </c>
      <c r="H280" s="36">
        <f t="shared" si="58"/>
        <v>0</v>
      </c>
      <c r="I280" s="36">
        <f t="shared" si="58"/>
        <v>0</v>
      </c>
      <c r="J280" s="36">
        <f t="shared" si="58"/>
        <v>0</v>
      </c>
      <c r="K280" s="36">
        <f t="shared" si="58"/>
        <v>0</v>
      </c>
      <c r="L280" s="36">
        <f t="shared" si="58"/>
        <v>0</v>
      </c>
      <c r="M280" s="36">
        <f t="shared" si="58"/>
        <v>0</v>
      </c>
      <c r="N280" s="36">
        <f t="shared" si="58"/>
        <v>0</v>
      </c>
      <c r="O280" s="36">
        <f t="shared" si="58"/>
        <v>0</v>
      </c>
      <c r="P280" s="36">
        <f t="shared" si="58"/>
        <v>0</v>
      </c>
      <c r="Q280" s="36">
        <f t="shared" si="58"/>
        <v>0</v>
      </c>
      <c r="R280" s="36">
        <f t="shared" si="58"/>
        <v>0</v>
      </c>
      <c r="S280" s="36">
        <f t="shared" si="58"/>
        <v>0</v>
      </c>
      <c r="T280" s="36">
        <f t="shared" si="58"/>
        <v>0</v>
      </c>
      <c r="U280" s="36">
        <f t="shared" si="58"/>
        <v>0</v>
      </c>
      <c r="V280" s="36">
        <f t="shared" si="58"/>
        <v>0</v>
      </c>
      <c r="W280" s="36">
        <f t="shared" si="58"/>
        <v>0</v>
      </c>
      <c r="X280" s="36">
        <f t="shared" si="58"/>
        <v>0</v>
      </c>
      <c r="Y280" s="36">
        <f t="shared" si="58"/>
        <v>0</v>
      </c>
      <c r="Z280" s="36">
        <f t="shared" si="58"/>
        <v>0</v>
      </c>
      <c r="AA280" s="36">
        <f t="shared" si="58"/>
        <v>0</v>
      </c>
      <c r="AB280" s="36">
        <f t="shared" si="58"/>
        <v>0</v>
      </c>
      <c r="AC280" s="36">
        <f t="shared" si="58"/>
        <v>0</v>
      </c>
      <c r="AD280" s="36">
        <f t="shared" si="58"/>
        <v>0</v>
      </c>
      <c r="AE280" s="36">
        <f t="shared" si="58"/>
        <v>0</v>
      </c>
      <c r="AF280" s="36">
        <f t="shared" si="58"/>
        <v>0</v>
      </c>
      <c r="AG280" s="36">
        <f t="shared" si="58"/>
        <v>0</v>
      </c>
      <c r="AH280" s="36">
        <f t="shared" si="58"/>
        <v>0</v>
      </c>
      <c r="AI280" s="36">
        <f t="shared" si="58"/>
        <v>0</v>
      </c>
      <c r="AJ280" s="36">
        <f t="shared" si="58"/>
        <v>0</v>
      </c>
      <c r="AK280" s="36">
        <f t="shared" si="58"/>
        <v>0</v>
      </c>
      <c r="AL280" s="36">
        <f t="shared" si="58"/>
        <v>0</v>
      </c>
      <c r="AM280" s="36">
        <f t="shared" si="58"/>
        <v>0</v>
      </c>
      <c r="AN280" s="36">
        <f t="shared" si="58"/>
        <v>0</v>
      </c>
      <c r="AO280" s="36">
        <f t="shared" si="58"/>
        <v>0</v>
      </c>
      <c r="AP280" s="36">
        <f t="shared" si="58"/>
        <v>0</v>
      </c>
      <c r="AQ280" s="36">
        <f t="shared" si="58"/>
        <v>0</v>
      </c>
      <c r="AR280" s="36">
        <f t="shared" si="58"/>
        <v>0</v>
      </c>
      <c r="AS280" s="36">
        <f t="shared" si="58"/>
        <v>0</v>
      </c>
      <c r="AT280" s="36">
        <f t="shared" si="58"/>
        <v>0</v>
      </c>
      <c r="AU280" s="36">
        <f t="shared" si="58"/>
        <v>0</v>
      </c>
      <c r="AV280" s="36">
        <f t="shared" si="58"/>
        <v>0</v>
      </c>
      <c r="AW280" s="36">
        <f t="shared" si="58"/>
        <v>0</v>
      </c>
      <c r="AX280" s="36">
        <f t="shared" si="58"/>
        <v>0</v>
      </c>
      <c r="AY280" s="36">
        <f t="shared" si="58"/>
        <v>0</v>
      </c>
      <c r="AZ280" s="36">
        <f t="shared" si="58"/>
        <v>0</v>
      </c>
      <c r="BA280" s="36">
        <f t="shared" si="58"/>
        <v>0</v>
      </c>
      <c r="BB280" s="36">
        <f t="shared" si="58"/>
        <v>0</v>
      </c>
      <c r="BC280" s="36">
        <f t="shared" si="58"/>
        <v>0</v>
      </c>
      <c r="BD280" s="36">
        <f t="shared" si="58"/>
        <v>0</v>
      </c>
      <c r="BE280" s="37">
        <f>SUM(B280:BD280)</f>
        <v>0</v>
      </c>
    </row>
    <row r="281" spans="1:58" x14ac:dyDescent="0.25">
      <c r="A281" s="2" t="s">
        <v>18</v>
      </c>
      <c r="B281" s="36">
        <f>IF(AND(B24&lt;80)*(B$8=$B$279)*(B$8&lt;&gt;"")*(B$7&gt;=$B$276)*(B$7&lt;=$B$277),1,0)</f>
        <v>0</v>
      </c>
      <c r="C281" s="36">
        <f t="shared" ref="C281:BD281" si="59">IF(AND(C24&lt;80)*(C$8=$B$279)*(C$8&lt;&gt;"")*(C$7&gt;=$B$276)*(C$7&lt;=$B$277),1,0)</f>
        <v>0</v>
      </c>
      <c r="D281" s="36">
        <f t="shared" si="59"/>
        <v>0</v>
      </c>
      <c r="E281" s="36">
        <f t="shared" si="59"/>
        <v>0</v>
      </c>
      <c r="F281" s="36">
        <f t="shared" si="59"/>
        <v>0</v>
      </c>
      <c r="G281" s="36">
        <f t="shared" si="59"/>
        <v>0</v>
      </c>
      <c r="H281" s="36">
        <f t="shared" si="59"/>
        <v>0</v>
      </c>
      <c r="I281" s="36">
        <f t="shared" si="59"/>
        <v>0</v>
      </c>
      <c r="J281" s="36">
        <f t="shared" si="59"/>
        <v>0</v>
      </c>
      <c r="K281" s="36">
        <f t="shared" si="59"/>
        <v>0</v>
      </c>
      <c r="L281" s="36">
        <f t="shared" si="59"/>
        <v>0</v>
      </c>
      <c r="M281" s="36">
        <f t="shared" si="59"/>
        <v>0</v>
      </c>
      <c r="N281" s="36">
        <f t="shared" si="59"/>
        <v>0</v>
      </c>
      <c r="O281" s="36">
        <f t="shared" si="59"/>
        <v>0</v>
      </c>
      <c r="P281" s="36">
        <f t="shared" si="59"/>
        <v>0</v>
      </c>
      <c r="Q281" s="36">
        <f t="shared" si="59"/>
        <v>0</v>
      </c>
      <c r="R281" s="36">
        <f t="shared" si="59"/>
        <v>0</v>
      </c>
      <c r="S281" s="36">
        <f t="shared" si="59"/>
        <v>0</v>
      </c>
      <c r="T281" s="36">
        <f t="shared" si="59"/>
        <v>0</v>
      </c>
      <c r="U281" s="36">
        <f t="shared" si="59"/>
        <v>0</v>
      </c>
      <c r="V281" s="36">
        <f t="shared" si="59"/>
        <v>0</v>
      </c>
      <c r="W281" s="36">
        <f t="shared" si="59"/>
        <v>0</v>
      </c>
      <c r="X281" s="36">
        <f t="shared" si="59"/>
        <v>0</v>
      </c>
      <c r="Y281" s="36">
        <f t="shared" si="59"/>
        <v>0</v>
      </c>
      <c r="Z281" s="36">
        <f t="shared" si="59"/>
        <v>0</v>
      </c>
      <c r="AA281" s="36">
        <f t="shared" si="59"/>
        <v>0</v>
      </c>
      <c r="AB281" s="36">
        <f t="shared" si="59"/>
        <v>0</v>
      </c>
      <c r="AC281" s="36">
        <f t="shared" si="59"/>
        <v>0</v>
      </c>
      <c r="AD281" s="36">
        <f t="shared" si="59"/>
        <v>0</v>
      </c>
      <c r="AE281" s="36">
        <f t="shared" si="59"/>
        <v>0</v>
      </c>
      <c r="AF281" s="36">
        <f t="shared" si="59"/>
        <v>0</v>
      </c>
      <c r="AG281" s="36">
        <f t="shared" si="59"/>
        <v>0</v>
      </c>
      <c r="AH281" s="36">
        <f t="shared" si="59"/>
        <v>0</v>
      </c>
      <c r="AI281" s="36">
        <f t="shared" si="59"/>
        <v>0</v>
      </c>
      <c r="AJ281" s="36">
        <f t="shared" si="59"/>
        <v>0</v>
      </c>
      <c r="AK281" s="36">
        <f t="shared" si="59"/>
        <v>0</v>
      </c>
      <c r="AL281" s="36">
        <f t="shared" si="59"/>
        <v>0</v>
      </c>
      <c r="AM281" s="36">
        <f t="shared" si="59"/>
        <v>0</v>
      </c>
      <c r="AN281" s="36">
        <f t="shared" si="59"/>
        <v>0</v>
      </c>
      <c r="AO281" s="36">
        <f t="shared" si="59"/>
        <v>0</v>
      </c>
      <c r="AP281" s="36">
        <f t="shared" si="59"/>
        <v>0</v>
      </c>
      <c r="AQ281" s="36">
        <f t="shared" si="59"/>
        <v>0</v>
      </c>
      <c r="AR281" s="36">
        <f t="shared" si="59"/>
        <v>0</v>
      </c>
      <c r="AS281" s="36">
        <f t="shared" si="59"/>
        <v>0</v>
      </c>
      <c r="AT281" s="36">
        <f t="shared" si="59"/>
        <v>0</v>
      </c>
      <c r="AU281" s="36">
        <f t="shared" si="59"/>
        <v>0</v>
      </c>
      <c r="AV281" s="36">
        <f t="shared" si="59"/>
        <v>0</v>
      </c>
      <c r="AW281" s="36">
        <f t="shared" si="59"/>
        <v>0</v>
      </c>
      <c r="AX281" s="36">
        <f t="shared" si="59"/>
        <v>0</v>
      </c>
      <c r="AY281" s="36">
        <f t="shared" si="59"/>
        <v>0</v>
      </c>
      <c r="AZ281" s="36">
        <f t="shared" si="59"/>
        <v>0</v>
      </c>
      <c r="BA281" s="36">
        <f t="shared" si="59"/>
        <v>0</v>
      </c>
      <c r="BB281" s="36">
        <f t="shared" si="59"/>
        <v>0</v>
      </c>
      <c r="BC281" s="36">
        <f t="shared" si="59"/>
        <v>0</v>
      </c>
      <c r="BD281" s="36">
        <f t="shared" si="59"/>
        <v>0</v>
      </c>
      <c r="BE281" s="26">
        <f>SUM(B281:BD281)</f>
        <v>0</v>
      </c>
    </row>
    <row r="282" spans="1:58" x14ac:dyDescent="0.25">
      <c r="A282" t="s">
        <v>19</v>
      </c>
      <c r="B282" s="36">
        <f>IF(AND(B25="oui")*(B$8=$B$279)*(B$7&gt;=$B$276)*(B$7&lt;=$B$277),1,0)</f>
        <v>0</v>
      </c>
      <c r="C282" s="36">
        <f t="shared" ref="C282:BD282" si="60">IF(AND(C25="oui")*(C$8=$B$279)*(C$7&gt;=$B$276)*(C$7&lt;=$B$277),1,0)</f>
        <v>0</v>
      </c>
      <c r="D282" s="36">
        <f t="shared" si="60"/>
        <v>0</v>
      </c>
      <c r="E282" s="36">
        <f t="shared" si="60"/>
        <v>0</v>
      </c>
      <c r="F282" s="36">
        <f t="shared" si="60"/>
        <v>0</v>
      </c>
      <c r="G282" s="36">
        <f t="shared" si="60"/>
        <v>0</v>
      </c>
      <c r="H282" s="36">
        <f t="shared" si="60"/>
        <v>0</v>
      </c>
      <c r="I282" s="36">
        <f t="shared" si="60"/>
        <v>0</v>
      </c>
      <c r="J282" s="36">
        <f t="shared" si="60"/>
        <v>0</v>
      </c>
      <c r="K282" s="36">
        <f t="shared" si="60"/>
        <v>0</v>
      </c>
      <c r="L282" s="36">
        <f t="shared" si="60"/>
        <v>0</v>
      </c>
      <c r="M282" s="36">
        <f t="shared" si="60"/>
        <v>0</v>
      </c>
      <c r="N282" s="36">
        <f t="shared" si="60"/>
        <v>0</v>
      </c>
      <c r="O282" s="36">
        <f t="shared" si="60"/>
        <v>0</v>
      </c>
      <c r="P282" s="36">
        <f t="shared" si="60"/>
        <v>0</v>
      </c>
      <c r="Q282" s="36">
        <f t="shared" si="60"/>
        <v>0</v>
      </c>
      <c r="R282" s="36">
        <f t="shared" si="60"/>
        <v>0</v>
      </c>
      <c r="S282" s="36">
        <f t="shared" si="60"/>
        <v>0</v>
      </c>
      <c r="T282" s="36">
        <f t="shared" si="60"/>
        <v>0</v>
      </c>
      <c r="U282" s="36">
        <f t="shared" si="60"/>
        <v>0</v>
      </c>
      <c r="V282" s="36">
        <f t="shared" si="60"/>
        <v>0</v>
      </c>
      <c r="W282" s="36">
        <f t="shared" si="60"/>
        <v>0</v>
      </c>
      <c r="X282" s="36">
        <f t="shared" si="60"/>
        <v>0</v>
      </c>
      <c r="Y282" s="36">
        <f t="shared" si="60"/>
        <v>0</v>
      </c>
      <c r="Z282" s="36">
        <f t="shared" si="60"/>
        <v>0</v>
      </c>
      <c r="AA282" s="36">
        <f t="shared" si="60"/>
        <v>0</v>
      </c>
      <c r="AB282" s="36">
        <f t="shared" si="60"/>
        <v>0</v>
      </c>
      <c r="AC282" s="36">
        <f t="shared" si="60"/>
        <v>0</v>
      </c>
      <c r="AD282" s="36">
        <f t="shared" si="60"/>
        <v>0</v>
      </c>
      <c r="AE282" s="36">
        <f t="shared" si="60"/>
        <v>0</v>
      </c>
      <c r="AF282" s="36">
        <f t="shared" si="60"/>
        <v>0</v>
      </c>
      <c r="AG282" s="36">
        <f t="shared" si="60"/>
        <v>0</v>
      </c>
      <c r="AH282" s="36">
        <f t="shared" si="60"/>
        <v>0</v>
      </c>
      <c r="AI282" s="36">
        <f t="shared" si="60"/>
        <v>0</v>
      </c>
      <c r="AJ282" s="36">
        <f t="shared" si="60"/>
        <v>0</v>
      </c>
      <c r="AK282" s="36">
        <f t="shared" si="60"/>
        <v>0</v>
      </c>
      <c r="AL282" s="36">
        <f t="shared" si="60"/>
        <v>0</v>
      </c>
      <c r="AM282" s="36">
        <f t="shared" si="60"/>
        <v>0</v>
      </c>
      <c r="AN282" s="36">
        <f t="shared" si="60"/>
        <v>0</v>
      </c>
      <c r="AO282" s="36">
        <f t="shared" si="60"/>
        <v>0</v>
      </c>
      <c r="AP282" s="36">
        <f t="shared" si="60"/>
        <v>0</v>
      </c>
      <c r="AQ282" s="36">
        <f t="shared" si="60"/>
        <v>0</v>
      </c>
      <c r="AR282" s="36">
        <f t="shared" si="60"/>
        <v>0</v>
      </c>
      <c r="AS282" s="36">
        <f t="shared" si="60"/>
        <v>0</v>
      </c>
      <c r="AT282" s="36">
        <f t="shared" si="60"/>
        <v>0</v>
      </c>
      <c r="AU282" s="36">
        <f t="shared" si="60"/>
        <v>0</v>
      </c>
      <c r="AV282" s="36">
        <f t="shared" si="60"/>
        <v>0</v>
      </c>
      <c r="AW282" s="36">
        <f t="shared" si="60"/>
        <v>0</v>
      </c>
      <c r="AX282" s="36">
        <f t="shared" si="60"/>
        <v>0</v>
      </c>
      <c r="AY282" s="36">
        <f t="shared" si="60"/>
        <v>0</v>
      </c>
      <c r="AZ282" s="36">
        <f t="shared" si="60"/>
        <v>0</v>
      </c>
      <c r="BA282" s="36">
        <f t="shared" si="60"/>
        <v>0</v>
      </c>
      <c r="BB282" s="36">
        <f t="shared" si="60"/>
        <v>0</v>
      </c>
      <c r="BC282" s="36">
        <f t="shared" si="60"/>
        <v>0</v>
      </c>
      <c r="BD282" s="36">
        <f t="shared" si="60"/>
        <v>0</v>
      </c>
      <c r="BE282" s="26">
        <f t="shared" ref="BE282:BE283" si="61">SUM(B282:BD282)</f>
        <v>0</v>
      </c>
    </row>
    <row r="283" spans="1:58" x14ac:dyDescent="0.25">
      <c r="A283" s="2" t="s">
        <v>22</v>
      </c>
      <c r="B283" s="36">
        <f>IF(AND(B24&gt;80)*(B$8=$B$279)*(B$7&gt;=$B$276)*(B$7&lt;=$B$277),1,0)</f>
        <v>0</v>
      </c>
      <c r="C283" s="36">
        <f t="shared" ref="C283:BD283" si="62">IF(AND(C24&gt;80)*(C$8=$B$279)*(C$7&gt;=$B$276)*(C$7&lt;=$B$277),1,0)</f>
        <v>0</v>
      </c>
      <c r="D283" s="36">
        <f t="shared" si="62"/>
        <v>0</v>
      </c>
      <c r="E283" s="36">
        <f t="shared" si="62"/>
        <v>0</v>
      </c>
      <c r="F283" s="36">
        <f t="shared" si="62"/>
        <v>0</v>
      </c>
      <c r="G283" s="36">
        <f t="shared" si="62"/>
        <v>0</v>
      </c>
      <c r="H283" s="36">
        <f t="shared" si="62"/>
        <v>0</v>
      </c>
      <c r="I283" s="36">
        <f t="shared" si="62"/>
        <v>0</v>
      </c>
      <c r="J283" s="36">
        <f t="shared" si="62"/>
        <v>0</v>
      </c>
      <c r="K283" s="36">
        <f t="shared" si="62"/>
        <v>0</v>
      </c>
      <c r="L283" s="36">
        <f t="shared" si="62"/>
        <v>0</v>
      </c>
      <c r="M283" s="36">
        <f t="shared" si="62"/>
        <v>0</v>
      </c>
      <c r="N283" s="36">
        <f t="shared" si="62"/>
        <v>0</v>
      </c>
      <c r="O283" s="36">
        <f t="shared" si="62"/>
        <v>0</v>
      </c>
      <c r="P283" s="36">
        <f t="shared" si="62"/>
        <v>0</v>
      </c>
      <c r="Q283" s="36">
        <f t="shared" si="62"/>
        <v>0</v>
      </c>
      <c r="R283" s="36">
        <f t="shared" si="62"/>
        <v>0</v>
      </c>
      <c r="S283" s="36">
        <f t="shared" si="62"/>
        <v>0</v>
      </c>
      <c r="T283" s="36">
        <f t="shared" si="62"/>
        <v>0</v>
      </c>
      <c r="U283" s="36">
        <f t="shared" si="62"/>
        <v>0</v>
      </c>
      <c r="V283" s="36">
        <f t="shared" si="62"/>
        <v>0</v>
      </c>
      <c r="W283" s="36">
        <f t="shared" si="62"/>
        <v>0</v>
      </c>
      <c r="X283" s="36">
        <f t="shared" si="62"/>
        <v>0</v>
      </c>
      <c r="Y283" s="36">
        <f t="shared" si="62"/>
        <v>0</v>
      </c>
      <c r="Z283" s="36">
        <f t="shared" si="62"/>
        <v>0</v>
      </c>
      <c r="AA283" s="36">
        <f t="shared" si="62"/>
        <v>0</v>
      </c>
      <c r="AB283" s="36">
        <f t="shared" si="62"/>
        <v>0</v>
      </c>
      <c r="AC283" s="36">
        <f t="shared" si="62"/>
        <v>0</v>
      </c>
      <c r="AD283" s="36">
        <f t="shared" si="62"/>
        <v>0</v>
      </c>
      <c r="AE283" s="36">
        <f t="shared" si="62"/>
        <v>0</v>
      </c>
      <c r="AF283" s="36">
        <f t="shared" si="62"/>
        <v>0</v>
      </c>
      <c r="AG283" s="36">
        <f t="shared" si="62"/>
        <v>0</v>
      </c>
      <c r="AH283" s="36">
        <f t="shared" si="62"/>
        <v>0</v>
      </c>
      <c r="AI283" s="36">
        <f t="shared" si="62"/>
        <v>0</v>
      </c>
      <c r="AJ283" s="36">
        <f t="shared" si="62"/>
        <v>0</v>
      </c>
      <c r="AK283" s="36">
        <f t="shared" si="62"/>
        <v>0</v>
      </c>
      <c r="AL283" s="36">
        <f t="shared" si="62"/>
        <v>0</v>
      </c>
      <c r="AM283" s="36">
        <f t="shared" si="62"/>
        <v>0</v>
      </c>
      <c r="AN283" s="36">
        <f t="shared" si="62"/>
        <v>0</v>
      </c>
      <c r="AO283" s="36">
        <f t="shared" si="62"/>
        <v>0</v>
      </c>
      <c r="AP283" s="36">
        <f t="shared" si="62"/>
        <v>0</v>
      </c>
      <c r="AQ283" s="36">
        <f t="shared" si="62"/>
        <v>0</v>
      </c>
      <c r="AR283" s="36">
        <f t="shared" si="62"/>
        <v>0</v>
      </c>
      <c r="AS283" s="36">
        <f t="shared" si="62"/>
        <v>0</v>
      </c>
      <c r="AT283" s="36">
        <f t="shared" si="62"/>
        <v>0</v>
      </c>
      <c r="AU283" s="36">
        <f t="shared" si="62"/>
        <v>0</v>
      </c>
      <c r="AV283" s="36">
        <f t="shared" si="62"/>
        <v>0</v>
      </c>
      <c r="AW283" s="36">
        <f t="shared" si="62"/>
        <v>0</v>
      </c>
      <c r="AX283" s="36">
        <f t="shared" si="62"/>
        <v>0</v>
      </c>
      <c r="AY283" s="36">
        <f t="shared" si="62"/>
        <v>0</v>
      </c>
      <c r="AZ283" s="36">
        <f t="shared" si="62"/>
        <v>0</v>
      </c>
      <c r="BA283" s="36">
        <f t="shared" si="62"/>
        <v>0</v>
      </c>
      <c r="BB283" s="36">
        <f t="shared" si="62"/>
        <v>0</v>
      </c>
      <c r="BC283" s="36">
        <f t="shared" si="62"/>
        <v>0</v>
      </c>
      <c r="BD283" s="36">
        <f t="shared" si="62"/>
        <v>0</v>
      </c>
      <c r="BE283" s="26">
        <f t="shared" si="61"/>
        <v>0</v>
      </c>
    </row>
    <row r="285" spans="1:58" x14ac:dyDescent="0.25">
      <c r="BF285" s="3" t="s">
        <v>26</v>
      </c>
    </row>
    <row r="286" spans="1:58" x14ac:dyDescent="0.25">
      <c r="A286" t="str">
        <f>A12</f>
        <v>1-Le service a été informé de la nécessité de mettre en place les PCC pour ce patient :</v>
      </c>
      <c r="B286" s="35">
        <f t="shared" ref="B286:B296" si="63">IF(AND(B$8=$B$279)*(B$7&gt;=$B$276)*(B$7&lt;=$B$277),B248,0)</f>
        <v>0</v>
      </c>
      <c r="C286" s="35">
        <f t="shared" ref="C286:BD286" si="64">IF(AND(C$8=$B$279)*(C$7&gt;=$B$276)*(C$7&lt;=$B$277),C248,0)</f>
        <v>0</v>
      </c>
      <c r="D286" s="35">
        <f t="shared" si="64"/>
        <v>0</v>
      </c>
      <c r="E286" s="35">
        <f t="shared" si="64"/>
        <v>0</v>
      </c>
      <c r="F286" s="35">
        <f t="shared" si="64"/>
        <v>0</v>
      </c>
      <c r="G286" s="35">
        <f t="shared" si="64"/>
        <v>0</v>
      </c>
      <c r="H286" s="35">
        <f t="shared" si="64"/>
        <v>0</v>
      </c>
      <c r="I286" s="35">
        <f t="shared" si="64"/>
        <v>0</v>
      </c>
      <c r="J286" s="35">
        <f t="shared" si="64"/>
        <v>0</v>
      </c>
      <c r="K286" s="35">
        <f t="shared" si="64"/>
        <v>0</v>
      </c>
      <c r="L286" s="35">
        <f t="shared" si="64"/>
        <v>0</v>
      </c>
      <c r="M286" s="35">
        <f t="shared" si="64"/>
        <v>0</v>
      </c>
      <c r="N286" s="35">
        <f t="shared" si="64"/>
        <v>0</v>
      </c>
      <c r="O286" s="35">
        <f t="shared" si="64"/>
        <v>0</v>
      </c>
      <c r="P286" s="35">
        <f t="shared" si="64"/>
        <v>0</v>
      </c>
      <c r="Q286" s="35">
        <f t="shared" si="64"/>
        <v>0</v>
      </c>
      <c r="R286" s="35">
        <f t="shared" si="64"/>
        <v>0</v>
      </c>
      <c r="S286" s="35">
        <f t="shared" si="64"/>
        <v>0</v>
      </c>
      <c r="T286" s="35">
        <f t="shared" si="64"/>
        <v>0</v>
      </c>
      <c r="U286" s="35">
        <f t="shared" si="64"/>
        <v>0</v>
      </c>
      <c r="V286" s="35">
        <f t="shared" si="64"/>
        <v>0</v>
      </c>
      <c r="W286" s="35">
        <f t="shared" si="64"/>
        <v>0</v>
      </c>
      <c r="X286" s="35">
        <f t="shared" si="64"/>
        <v>0</v>
      </c>
      <c r="Y286" s="35">
        <f t="shared" si="64"/>
        <v>0</v>
      </c>
      <c r="Z286" s="35">
        <f t="shared" si="64"/>
        <v>0</v>
      </c>
      <c r="AA286" s="35">
        <f t="shared" si="64"/>
        <v>0</v>
      </c>
      <c r="AB286" s="35">
        <f t="shared" si="64"/>
        <v>0</v>
      </c>
      <c r="AC286" s="35">
        <f t="shared" si="64"/>
        <v>0</v>
      </c>
      <c r="AD286" s="35">
        <f t="shared" si="64"/>
        <v>0</v>
      </c>
      <c r="AE286" s="35">
        <f t="shared" si="64"/>
        <v>0</v>
      </c>
      <c r="AF286" s="35">
        <f t="shared" si="64"/>
        <v>0</v>
      </c>
      <c r="AG286" s="35">
        <f t="shared" si="64"/>
        <v>0</v>
      </c>
      <c r="AH286" s="35">
        <f t="shared" si="64"/>
        <v>0</v>
      </c>
      <c r="AI286" s="35">
        <f t="shared" si="64"/>
        <v>0</v>
      </c>
      <c r="AJ286" s="35">
        <f t="shared" si="64"/>
        <v>0</v>
      </c>
      <c r="AK286" s="35">
        <f t="shared" si="64"/>
        <v>0</v>
      </c>
      <c r="AL286" s="35">
        <f t="shared" si="64"/>
        <v>0</v>
      </c>
      <c r="AM286" s="35">
        <f t="shared" si="64"/>
        <v>0</v>
      </c>
      <c r="AN286" s="35">
        <f t="shared" si="64"/>
        <v>0</v>
      </c>
      <c r="AO286" s="35">
        <f t="shared" si="64"/>
        <v>0</v>
      </c>
      <c r="AP286" s="35">
        <f t="shared" si="64"/>
        <v>0</v>
      </c>
      <c r="AQ286" s="35">
        <f t="shared" si="64"/>
        <v>0</v>
      </c>
      <c r="AR286" s="35">
        <f t="shared" si="64"/>
        <v>0</v>
      </c>
      <c r="AS286" s="35">
        <f t="shared" si="64"/>
        <v>0</v>
      </c>
      <c r="AT286" s="35">
        <f t="shared" si="64"/>
        <v>0</v>
      </c>
      <c r="AU286" s="35">
        <f t="shared" si="64"/>
        <v>0</v>
      </c>
      <c r="AV286" s="35">
        <f t="shared" si="64"/>
        <v>0</v>
      </c>
      <c r="AW286" s="35">
        <f t="shared" si="64"/>
        <v>0</v>
      </c>
      <c r="AX286" s="35">
        <f t="shared" si="64"/>
        <v>0</v>
      </c>
      <c r="AY286" s="35">
        <f t="shared" si="64"/>
        <v>0</v>
      </c>
      <c r="AZ286" s="35">
        <f t="shared" si="64"/>
        <v>0</v>
      </c>
      <c r="BA286" s="35">
        <f t="shared" si="64"/>
        <v>0</v>
      </c>
      <c r="BB286" s="35">
        <f t="shared" si="64"/>
        <v>0</v>
      </c>
      <c r="BC286" s="35">
        <f t="shared" si="64"/>
        <v>0</v>
      </c>
      <c r="BD286" s="35">
        <f t="shared" si="64"/>
        <v>0</v>
      </c>
      <c r="BE286" s="26">
        <f>SUM(B286:BD286)</f>
        <v>0</v>
      </c>
      <c r="BF286" s="50" t="e">
        <f>BE286/$BE$280*100</f>
        <v>#DIV/0!</v>
      </c>
    </row>
    <row r="287" spans="1:58" x14ac:dyDescent="0.25">
      <c r="A287" t="str">
        <f t="shared" ref="A287:A295" si="65">A13</f>
        <v>2-La prescription médicale a été réalisée</v>
      </c>
      <c r="B287" s="35">
        <f t="shared" si="63"/>
        <v>0</v>
      </c>
      <c r="C287" s="35">
        <f t="shared" ref="C287:BD287" si="66">IF(AND(C$8=$B$279)*(C$7&gt;=$B$276)*(C$7&lt;=$B$277),C249,0)</f>
        <v>0</v>
      </c>
      <c r="D287" s="35">
        <f t="shared" si="66"/>
        <v>0</v>
      </c>
      <c r="E287" s="35">
        <f t="shared" si="66"/>
        <v>0</v>
      </c>
      <c r="F287" s="35">
        <f t="shared" si="66"/>
        <v>0</v>
      </c>
      <c r="G287" s="35">
        <f t="shared" si="66"/>
        <v>0</v>
      </c>
      <c r="H287" s="35">
        <f t="shared" si="66"/>
        <v>0</v>
      </c>
      <c r="I287" s="35">
        <f t="shared" si="66"/>
        <v>0</v>
      </c>
      <c r="J287" s="35">
        <f t="shared" si="66"/>
        <v>0</v>
      </c>
      <c r="K287" s="35">
        <f t="shared" si="66"/>
        <v>0</v>
      </c>
      <c r="L287" s="35">
        <f t="shared" si="66"/>
        <v>0</v>
      </c>
      <c r="M287" s="35">
        <f t="shared" si="66"/>
        <v>0</v>
      </c>
      <c r="N287" s="35">
        <f t="shared" si="66"/>
        <v>0</v>
      </c>
      <c r="O287" s="35">
        <f t="shared" si="66"/>
        <v>0</v>
      </c>
      <c r="P287" s="35">
        <f t="shared" si="66"/>
        <v>0</v>
      </c>
      <c r="Q287" s="35">
        <f t="shared" si="66"/>
        <v>0</v>
      </c>
      <c r="R287" s="35">
        <f t="shared" si="66"/>
        <v>0</v>
      </c>
      <c r="S287" s="35">
        <f t="shared" si="66"/>
        <v>0</v>
      </c>
      <c r="T287" s="35">
        <f t="shared" si="66"/>
        <v>0</v>
      </c>
      <c r="U287" s="35">
        <f t="shared" si="66"/>
        <v>0</v>
      </c>
      <c r="V287" s="35">
        <f t="shared" si="66"/>
        <v>0</v>
      </c>
      <c r="W287" s="35">
        <f t="shared" si="66"/>
        <v>0</v>
      </c>
      <c r="X287" s="35">
        <f t="shared" si="66"/>
        <v>0</v>
      </c>
      <c r="Y287" s="35">
        <f t="shared" si="66"/>
        <v>0</v>
      </c>
      <c r="Z287" s="35">
        <f t="shared" si="66"/>
        <v>0</v>
      </c>
      <c r="AA287" s="35">
        <f t="shared" si="66"/>
        <v>0</v>
      </c>
      <c r="AB287" s="35">
        <f t="shared" si="66"/>
        <v>0</v>
      </c>
      <c r="AC287" s="35">
        <f t="shared" si="66"/>
        <v>0</v>
      </c>
      <c r="AD287" s="35">
        <f t="shared" si="66"/>
        <v>0</v>
      </c>
      <c r="AE287" s="35">
        <f t="shared" si="66"/>
        <v>0</v>
      </c>
      <c r="AF287" s="35">
        <f t="shared" si="66"/>
        <v>0</v>
      </c>
      <c r="AG287" s="35">
        <f t="shared" si="66"/>
        <v>0</v>
      </c>
      <c r="AH287" s="35">
        <f t="shared" si="66"/>
        <v>0</v>
      </c>
      <c r="AI287" s="35">
        <f t="shared" si="66"/>
        <v>0</v>
      </c>
      <c r="AJ287" s="35">
        <f t="shared" si="66"/>
        <v>0</v>
      </c>
      <c r="AK287" s="35">
        <f t="shared" si="66"/>
        <v>0</v>
      </c>
      <c r="AL287" s="35">
        <f t="shared" si="66"/>
        <v>0</v>
      </c>
      <c r="AM287" s="35">
        <f t="shared" si="66"/>
        <v>0</v>
      </c>
      <c r="AN287" s="35">
        <f t="shared" si="66"/>
        <v>0</v>
      </c>
      <c r="AO287" s="35">
        <f t="shared" si="66"/>
        <v>0</v>
      </c>
      <c r="AP287" s="35">
        <f t="shared" si="66"/>
        <v>0</v>
      </c>
      <c r="AQ287" s="35">
        <f t="shared" si="66"/>
        <v>0</v>
      </c>
      <c r="AR287" s="35">
        <f t="shared" si="66"/>
        <v>0</v>
      </c>
      <c r="AS287" s="35">
        <f t="shared" si="66"/>
        <v>0</v>
      </c>
      <c r="AT287" s="35">
        <f t="shared" si="66"/>
        <v>0</v>
      </c>
      <c r="AU287" s="35">
        <f t="shared" si="66"/>
        <v>0</v>
      </c>
      <c r="AV287" s="35">
        <f t="shared" si="66"/>
        <v>0</v>
      </c>
      <c r="AW287" s="35">
        <f t="shared" si="66"/>
        <v>0</v>
      </c>
      <c r="AX287" s="35">
        <f t="shared" si="66"/>
        <v>0</v>
      </c>
      <c r="AY287" s="35">
        <f t="shared" si="66"/>
        <v>0</v>
      </c>
      <c r="AZ287" s="35">
        <f t="shared" si="66"/>
        <v>0</v>
      </c>
      <c r="BA287" s="35">
        <f t="shared" si="66"/>
        <v>0</v>
      </c>
      <c r="BB287" s="35">
        <f t="shared" si="66"/>
        <v>0</v>
      </c>
      <c r="BC287" s="35">
        <f t="shared" si="66"/>
        <v>0</v>
      </c>
      <c r="BD287" s="35">
        <f t="shared" si="66"/>
        <v>0</v>
      </c>
      <c r="BE287" s="26">
        <f t="shared" ref="BE287:BE294" si="67">SUM(B287:BD287)</f>
        <v>0</v>
      </c>
      <c r="BF287" s="50" t="e">
        <f t="shared" ref="BF287:BF294" si="68">BE287/$BE$280*100</f>
        <v>#DIV/0!</v>
      </c>
    </row>
    <row r="288" spans="1:58" x14ac:dyDescent="0.25">
      <c r="A288" t="str">
        <f t="shared" si="65"/>
        <v>3-Il existe une signalisation des PCC (porte ET dossier)</v>
      </c>
      <c r="B288" s="35">
        <f t="shared" si="63"/>
        <v>0</v>
      </c>
      <c r="C288" s="35">
        <f t="shared" ref="C288:BD288" si="69">IF(AND(C$8=$B$279)*(C$7&gt;=$B$276)*(C$7&lt;=$B$277),C250,0)</f>
        <v>0</v>
      </c>
      <c r="D288" s="35">
        <f t="shared" si="69"/>
        <v>0</v>
      </c>
      <c r="E288" s="35">
        <f t="shared" si="69"/>
        <v>0</v>
      </c>
      <c r="F288" s="35">
        <f t="shared" si="69"/>
        <v>0</v>
      </c>
      <c r="G288" s="35">
        <f t="shared" si="69"/>
        <v>0</v>
      </c>
      <c r="H288" s="35">
        <f t="shared" si="69"/>
        <v>0</v>
      </c>
      <c r="I288" s="35">
        <f t="shared" si="69"/>
        <v>0</v>
      </c>
      <c r="J288" s="35">
        <f t="shared" si="69"/>
        <v>0</v>
      </c>
      <c r="K288" s="35">
        <f t="shared" si="69"/>
        <v>0</v>
      </c>
      <c r="L288" s="35">
        <f t="shared" si="69"/>
        <v>0</v>
      </c>
      <c r="M288" s="35">
        <f t="shared" si="69"/>
        <v>0</v>
      </c>
      <c r="N288" s="35">
        <f t="shared" si="69"/>
        <v>0</v>
      </c>
      <c r="O288" s="35">
        <f t="shared" si="69"/>
        <v>0</v>
      </c>
      <c r="P288" s="35">
        <f t="shared" si="69"/>
        <v>0</v>
      </c>
      <c r="Q288" s="35">
        <f t="shared" si="69"/>
        <v>0</v>
      </c>
      <c r="R288" s="35">
        <f t="shared" si="69"/>
        <v>0</v>
      </c>
      <c r="S288" s="35">
        <f t="shared" si="69"/>
        <v>0</v>
      </c>
      <c r="T288" s="35">
        <f t="shared" si="69"/>
        <v>0</v>
      </c>
      <c r="U288" s="35">
        <f t="shared" si="69"/>
        <v>0</v>
      </c>
      <c r="V288" s="35">
        <f t="shared" si="69"/>
        <v>0</v>
      </c>
      <c r="W288" s="35">
        <f t="shared" si="69"/>
        <v>0</v>
      </c>
      <c r="X288" s="35">
        <f t="shared" si="69"/>
        <v>0</v>
      </c>
      <c r="Y288" s="35">
        <f t="shared" si="69"/>
        <v>0</v>
      </c>
      <c r="Z288" s="35">
        <f t="shared" si="69"/>
        <v>0</v>
      </c>
      <c r="AA288" s="35">
        <f t="shared" si="69"/>
        <v>0</v>
      </c>
      <c r="AB288" s="35">
        <f t="shared" si="69"/>
        <v>0</v>
      </c>
      <c r="AC288" s="35">
        <f t="shared" si="69"/>
        <v>0</v>
      </c>
      <c r="AD288" s="35">
        <f t="shared" si="69"/>
        <v>0</v>
      </c>
      <c r="AE288" s="35">
        <f t="shared" si="69"/>
        <v>0</v>
      </c>
      <c r="AF288" s="35">
        <f t="shared" si="69"/>
        <v>0</v>
      </c>
      <c r="AG288" s="35">
        <f t="shared" si="69"/>
        <v>0</v>
      </c>
      <c r="AH288" s="35">
        <f t="shared" si="69"/>
        <v>0</v>
      </c>
      <c r="AI288" s="35">
        <f t="shared" si="69"/>
        <v>0</v>
      </c>
      <c r="AJ288" s="35">
        <f t="shared" si="69"/>
        <v>0</v>
      </c>
      <c r="AK288" s="35">
        <f t="shared" si="69"/>
        <v>0</v>
      </c>
      <c r="AL288" s="35">
        <f t="shared" si="69"/>
        <v>0</v>
      </c>
      <c r="AM288" s="35">
        <f t="shared" si="69"/>
        <v>0</v>
      </c>
      <c r="AN288" s="35">
        <f t="shared" si="69"/>
        <v>0</v>
      </c>
      <c r="AO288" s="35">
        <f t="shared" si="69"/>
        <v>0</v>
      </c>
      <c r="AP288" s="35">
        <f t="shared" si="69"/>
        <v>0</v>
      </c>
      <c r="AQ288" s="35">
        <f t="shared" si="69"/>
        <v>0</v>
      </c>
      <c r="AR288" s="35">
        <f t="shared" si="69"/>
        <v>0</v>
      </c>
      <c r="AS288" s="35">
        <f t="shared" si="69"/>
        <v>0</v>
      </c>
      <c r="AT288" s="35">
        <f t="shared" si="69"/>
        <v>0</v>
      </c>
      <c r="AU288" s="35">
        <f t="shared" si="69"/>
        <v>0</v>
      </c>
      <c r="AV288" s="35">
        <f t="shared" si="69"/>
        <v>0</v>
      </c>
      <c r="AW288" s="35">
        <f t="shared" si="69"/>
        <v>0</v>
      </c>
      <c r="AX288" s="35">
        <f t="shared" si="69"/>
        <v>0</v>
      </c>
      <c r="AY288" s="35">
        <f t="shared" si="69"/>
        <v>0</v>
      </c>
      <c r="AZ288" s="35">
        <f t="shared" si="69"/>
        <v>0</v>
      </c>
      <c r="BA288" s="35">
        <f t="shared" si="69"/>
        <v>0</v>
      </c>
      <c r="BB288" s="35">
        <f t="shared" si="69"/>
        <v>0</v>
      </c>
      <c r="BC288" s="35">
        <f t="shared" si="69"/>
        <v>0</v>
      </c>
      <c r="BD288" s="35">
        <f t="shared" si="69"/>
        <v>0</v>
      </c>
      <c r="BE288" s="26">
        <f t="shared" si="67"/>
        <v>0</v>
      </c>
      <c r="BF288" s="50" t="e">
        <f t="shared" si="68"/>
        <v>#DIV/0!</v>
      </c>
    </row>
    <row r="289" spans="1:58" x14ac:dyDescent="0.25">
      <c r="A289" t="str">
        <f t="shared" si="65"/>
        <v>4-Mise à disposition d'une SHA au plus près des soins</v>
      </c>
      <c r="B289" s="35">
        <f t="shared" si="63"/>
        <v>0</v>
      </c>
      <c r="C289" s="35">
        <f t="shared" ref="C289:BD289" si="70">IF(AND(C$8=$B$279)*(C$7&gt;=$B$276)*(C$7&lt;=$B$277),C251,0)</f>
        <v>0</v>
      </c>
      <c r="D289" s="35">
        <f t="shared" si="70"/>
        <v>0</v>
      </c>
      <c r="E289" s="35">
        <f t="shared" si="70"/>
        <v>0</v>
      </c>
      <c r="F289" s="35">
        <f t="shared" si="70"/>
        <v>0</v>
      </c>
      <c r="G289" s="35">
        <f t="shared" si="70"/>
        <v>0</v>
      </c>
      <c r="H289" s="35">
        <f t="shared" si="70"/>
        <v>0</v>
      </c>
      <c r="I289" s="35">
        <f t="shared" si="70"/>
        <v>0</v>
      </c>
      <c r="J289" s="35">
        <f t="shared" si="70"/>
        <v>0</v>
      </c>
      <c r="K289" s="35">
        <f t="shared" si="70"/>
        <v>0</v>
      </c>
      <c r="L289" s="35">
        <f t="shared" si="70"/>
        <v>0</v>
      </c>
      <c r="M289" s="35">
        <f t="shared" si="70"/>
        <v>0</v>
      </c>
      <c r="N289" s="35">
        <f t="shared" si="70"/>
        <v>0</v>
      </c>
      <c r="O289" s="35">
        <f t="shared" si="70"/>
        <v>0</v>
      </c>
      <c r="P289" s="35">
        <f t="shared" si="70"/>
        <v>0</v>
      </c>
      <c r="Q289" s="35">
        <f t="shared" si="70"/>
        <v>0</v>
      </c>
      <c r="R289" s="35">
        <f t="shared" si="70"/>
        <v>0</v>
      </c>
      <c r="S289" s="35">
        <f t="shared" si="70"/>
        <v>0</v>
      </c>
      <c r="T289" s="35">
        <f t="shared" si="70"/>
        <v>0</v>
      </c>
      <c r="U289" s="35">
        <f t="shared" si="70"/>
        <v>0</v>
      </c>
      <c r="V289" s="35">
        <f t="shared" si="70"/>
        <v>0</v>
      </c>
      <c r="W289" s="35">
        <f t="shared" si="70"/>
        <v>0</v>
      </c>
      <c r="X289" s="35">
        <f t="shared" si="70"/>
        <v>0</v>
      </c>
      <c r="Y289" s="35">
        <f t="shared" si="70"/>
        <v>0</v>
      </c>
      <c r="Z289" s="35">
        <f t="shared" si="70"/>
        <v>0</v>
      </c>
      <c r="AA289" s="35">
        <f t="shared" si="70"/>
        <v>0</v>
      </c>
      <c r="AB289" s="35">
        <f t="shared" si="70"/>
        <v>0</v>
      </c>
      <c r="AC289" s="35">
        <f t="shared" si="70"/>
        <v>0</v>
      </c>
      <c r="AD289" s="35">
        <f t="shared" si="70"/>
        <v>0</v>
      </c>
      <c r="AE289" s="35">
        <f t="shared" si="70"/>
        <v>0</v>
      </c>
      <c r="AF289" s="35">
        <f t="shared" si="70"/>
        <v>0</v>
      </c>
      <c r="AG289" s="35">
        <f t="shared" si="70"/>
        <v>0</v>
      </c>
      <c r="AH289" s="35">
        <f t="shared" si="70"/>
        <v>0</v>
      </c>
      <c r="AI289" s="35">
        <f t="shared" si="70"/>
        <v>0</v>
      </c>
      <c r="AJ289" s="35">
        <f t="shared" si="70"/>
        <v>0</v>
      </c>
      <c r="AK289" s="35">
        <f t="shared" si="70"/>
        <v>0</v>
      </c>
      <c r="AL289" s="35">
        <f t="shared" si="70"/>
        <v>0</v>
      </c>
      <c r="AM289" s="35">
        <f t="shared" si="70"/>
        <v>0</v>
      </c>
      <c r="AN289" s="35">
        <f t="shared" si="70"/>
        <v>0</v>
      </c>
      <c r="AO289" s="35">
        <f t="shared" si="70"/>
        <v>0</v>
      </c>
      <c r="AP289" s="35">
        <f t="shared" si="70"/>
        <v>0</v>
      </c>
      <c r="AQ289" s="35">
        <f t="shared" si="70"/>
        <v>0</v>
      </c>
      <c r="AR289" s="35">
        <f t="shared" si="70"/>
        <v>0</v>
      </c>
      <c r="AS289" s="35">
        <f t="shared" si="70"/>
        <v>0</v>
      </c>
      <c r="AT289" s="35">
        <f t="shared" si="70"/>
        <v>0</v>
      </c>
      <c r="AU289" s="35">
        <f t="shared" si="70"/>
        <v>0</v>
      </c>
      <c r="AV289" s="35">
        <f t="shared" si="70"/>
        <v>0</v>
      </c>
      <c r="AW289" s="35">
        <f t="shared" si="70"/>
        <v>0</v>
      </c>
      <c r="AX289" s="35">
        <f t="shared" si="70"/>
        <v>0</v>
      </c>
      <c r="AY289" s="35">
        <f t="shared" si="70"/>
        <v>0</v>
      </c>
      <c r="AZ289" s="35">
        <f t="shared" si="70"/>
        <v>0</v>
      </c>
      <c r="BA289" s="35">
        <f t="shared" si="70"/>
        <v>0</v>
      </c>
      <c r="BB289" s="35">
        <f t="shared" si="70"/>
        <v>0</v>
      </c>
      <c r="BC289" s="35">
        <f t="shared" si="70"/>
        <v>0</v>
      </c>
      <c r="BD289" s="35">
        <f t="shared" si="70"/>
        <v>0</v>
      </c>
      <c r="BE289" s="26">
        <f t="shared" si="67"/>
        <v>0</v>
      </c>
      <c r="BF289" s="50" t="e">
        <f t="shared" si="68"/>
        <v>#DIV/0!</v>
      </c>
    </row>
    <row r="290" spans="1:58" x14ac:dyDescent="0.25">
      <c r="A290" t="str">
        <f t="shared" si="65"/>
        <v>5-Mise à disposition de tabliers à UU au plus près des soins</v>
      </c>
      <c r="B290" s="35">
        <f t="shared" si="63"/>
        <v>0</v>
      </c>
      <c r="C290" s="35">
        <f t="shared" ref="C290:BD290" si="71">IF(AND(C$8=$B$279)*(C$7&gt;=$B$276)*(C$7&lt;=$B$277),C252,0)</f>
        <v>0</v>
      </c>
      <c r="D290" s="35">
        <f t="shared" si="71"/>
        <v>0</v>
      </c>
      <c r="E290" s="35">
        <f t="shared" si="71"/>
        <v>0</v>
      </c>
      <c r="F290" s="35">
        <f t="shared" si="71"/>
        <v>0</v>
      </c>
      <c r="G290" s="35">
        <f t="shared" si="71"/>
        <v>0</v>
      </c>
      <c r="H290" s="35">
        <f t="shared" si="71"/>
        <v>0</v>
      </c>
      <c r="I290" s="35">
        <f t="shared" si="71"/>
        <v>0</v>
      </c>
      <c r="J290" s="35">
        <f t="shared" si="71"/>
        <v>0</v>
      </c>
      <c r="K290" s="35">
        <f t="shared" si="71"/>
        <v>0</v>
      </c>
      <c r="L290" s="35">
        <f t="shared" si="71"/>
        <v>0</v>
      </c>
      <c r="M290" s="35">
        <f t="shared" si="71"/>
        <v>0</v>
      </c>
      <c r="N290" s="35">
        <f t="shared" si="71"/>
        <v>0</v>
      </c>
      <c r="O290" s="35">
        <f t="shared" si="71"/>
        <v>0</v>
      </c>
      <c r="P290" s="35">
        <f t="shared" si="71"/>
        <v>0</v>
      </c>
      <c r="Q290" s="35">
        <f t="shared" si="71"/>
        <v>0</v>
      </c>
      <c r="R290" s="35">
        <f t="shared" si="71"/>
        <v>0</v>
      </c>
      <c r="S290" s="35">
        <f t="shared" si="71"/>
        <v>0</v>
      </c>
      <c r="T290" s="35">
        <f t="shared" si="71"/>
        <v>0</v>
      </c>
      <c r="U290" s="35">
        <f t="shared" si="71"/>
        <v>0</v>
      </c>
      <c r="V290" s="35">
        <f t="shared" si="71"/>
        <v>0</v>
      </c>
      <c r="W290" s="35">
        <f t="shared" si="71"/>
        <v>0</v>
      </c>
      <c r="X290" s="35">
        <f t="shared" si="71"/>
        <v>0</v>
      </c>
      <c r="Y290" s="35">
        <f t="shared" si="71"/>
        <v>0</v>
      </c>
      <c r="Z290" s="35">
        <f t="shared" si="71"/>
        <v>0</v>
      </c>
      <c r="AA290" s="35">
        <f t="shared" si="71"/>
        <v>0</v>
      </c>
      <c r="AB290" s="35">
        <f t="shared" si="71"/>
        <v>0</v>
      </c>
      <c r="AC290" s="35">
        <f t="shared" si="71"/>
        <v>0</v>
      </c>
      <c r="AD290" s="35">
        <f t="shared" si="71"/>
        <v>0</v>
      </c>
      <c r="AE290" s="35">
        <f t="shared" si="71"/>
        <v>0</v>
      </c>
      <c r="AF290" s="35">
        <f t="shared" si="71"/>
        <v>0</v>
      </c>
      <c r="AG290" s="35">
        <f t="shared" si="71"/>
        <v>0</v>
      </c>
      <c r="AH290" s="35">
        <f t="shared" si="71"/>
        <v>0</v>
      </c>
      <c r="AI290" s="35">
        <f t="shared" si="71"/>
        <v>0</v>
      </c>
      <c r="AJ290" s="35">
        <f t="shared" si="71"/>
        <v>0</v>
      </c>
      <c r="AK290" s="35">
        <f t="shared" si="71"/>
        <v>0</v>
      </c>
      <c r="AL290" s="35">
        <f t="shared" si="71"/>
        <v>0</v>
      </c>
      <c r="AM290" s="35">
        <f t="shared" si="71"/>
        <v>0</v>
      </c>
      <c r="AN290" s="35">
        <f t="shared" si="71"/>
        <v>0</v>
      </c>
      <c r="AO290" s="35">
        <f t="shared" si="71"/>
        <v>0</v>
      </c>
      <c r="AP290" s="35">
        <f t="shared" si="71"/>
        <v>0</v>
      </c>
      <c r="AQ290" s="35">
        <f t="shared" si="71"/>
        <v>0</v>
      </c>
      <c r="AR290" s="35">
        <f t="shared" si="71"/>
        <v>0</v>
      </c>
      <c r="AS290" s="35">
        <f t="shared" si="71"/>
        <v>0</v>
      </c>
      <c r="AT290" s="35">
        <f t="shared" si="71"/>
        <v>0</v>
      </c>
      <c r="AU290" s="35">
        <f t="shared" si="71"/>
        <v>0</v>
      </c>
      <c r="AV290" s="35">
        <f t="shared" si="71"/>
        <v>0</v>
      </c>
      <c r="AW290" s="35">
        <f t="shared" si="71"/>
        <v>0</v>
      </c>
      <c r="AX290" s="35">
        <f t="shared" si="71"/>
        <v>0</v>
      </c>
      <c r="AY290" s="35">
        <f t="shared" si="71"/>
        <v>0</v>
      </c>
      <c r="AZ290" s="35">
        <f t="shared" si="71"/>
        <v>0</v>
      </c>
      <c r="BA290" s="35">
        <f t="shared" si="71"/>
        <v>0</v>
      </c>
      <c r="BB290" s="35">
        <f t="shared" si="71"/>
        <v>0</v>
      </c>
      <c r="BC290" s="35">
        <f t="shared" si="71"/>
        <v>0</v>
      </c>
      <c r="BD290" s="35">
        <f t="shared" si="71"/>
        <v>0</v>
      </c>
      <c r="BE290" s="26">
        <f t="shared" si="67"/>
        <v>0</v>
      </c>
      <c r="BF290" s="50" t="e">
        <f t="shared" si="68"/>
        <v>#DIV/0!</v>
      </c>
    </row>
    <row r="291" spans="1:58" x14ac:dyDescent="0.25">
      <c r="A291" t="str">
        <f t="shared" si="65"/>
        <v>6-Mise à disposition de gants à UU au plus près des soins</v>
      </c>
      <c r="B291" s="35">
        <f t="shared" si="63"/>
        <v>0</v>
      </c>
      <c r="C291" s="35">
        <f t="shared" ref="C291:BD291" si="72">IF(AND(C$8=$B$279)*(C$7&gt;=$B$276)*(C$7&lt;=$B$277),C253,0)</f>
        <v>0</v>
      </c>
      <c r="D291" s="35">
        <f t="shared" si="72"/>
        <v>0</v>
      </c>
      <c r="E291" s="35">
        <f t="shared" si="72"/>
        <v>0</v>
      </c>
      <c r="F291" s="35">
        <f t="shared" si="72"/>
        <v>0</v>
      </c>
      <c r="G291" s="35">
        <f t="shared" si="72"/>
        <v>0</v>
      </c>
      <c r="H291" s="35">
        <f t="shared" si="72"/>
        <v>0</v>
      </c>
      <c r="I291" s="35">
        <f t="shared" si="72"/>
        <v>0</v>
      </c>
      <c r="J291" s="35">
        <f t="shared" si="72"/>
        <v>0</v>
      </c>
      <c r="K291" s="35">
        <f t="shared" si="72"/>
        <v>0</v>
      </c>
      <c r="L291" s="35">
        <f t="shared" si="72"/>
        <v>0</v>
      </c>
      <c r="M291" s="35">
        <f t="shared" si="72"/>
        <v>0</v>
      </c>
      <c r="N291" s="35">
        <f t="shared" si="72"/>
        <v>0</v>
      </c>
      <c r="O291" s="35">
        <f t="shared" si="72"/>
        <v>0</v>
      </c>
      <c r="P291" s="35">
        <f t="shared" si="72"/>
        <v>0</v>
      </c>
      <c r="Q291" s="35">
        <f t="shared" si="72"/>
        <v>0</v>
      </c>
      <c r="R291" s="35">
        <f t="shared" si="72"/>
        <v>0</v>
      </c>
      <c r="S291" s="35">
        <f t="shared" si="72"/>
        <v>0</v>
      </c>
      <c r="T291" s="35">
        <f t="shared" si="72"/>
        <v>0</v>
      </c>
      <c r="U291" s="35">
        <f t="shared" si="72"/>
        <v>0</v>
      </c>
      <c r="V291" s="35">
        <f t="shared" si="72"/>
        <v>0</v>
      </c>
      <c r="W291" s="35">
        <f t="shared" si="72"/>
        <v>0</v>
      </c>
      <c r="X291" s="35">
        <f t="shared" si="72"/>
        <v>0</v>
      </c>
      <c r="Y291" s="35">
        <f t="shared" si="72"/>
        <v>0</v>
      </c>
      <c r="Z291" s="35">
        <f t="shared" si="72"/>
        <v>0</v>
      </c>
      <c r="AA291" s="35">
        <f t="shared" si="72"/>
        <v>0</v>
      </c>
      <c r="AB291" s="35">
        <f t="shared" si="72"/>
        <v>0</v>
      </c>
      <c r="AC291" s="35">
        <f t="shared" si="72"/>
        <v>0</v>
      </c>
      <c r="AD291" s="35">
        <f t="shared" si="72"/>
        <v>0</v>
      </c>
      <c r="AE291" s="35">
        <f t="shared" si="72"/>
        <v>0</v>
      </c>
      <c r="AF291" s="35">
        <f t="shared" si="72"/>
        <v>0</v>
      </c>
      <c r="AG291" s="35">
        <f t="shared" si="72"/>
        <v>0</v>
      </c>
      <c r="AH291" s="35">
        <f t="shared" si="72"/>
        <v>0</v>
      </c>
      <c r="AI291" s="35">
        <f t="shared" si="72"/>
        <v>0</v>
      </c>
      <c r="AJ291" s="35">
        <f t="shared" si="72"/>
        <v>0</v>
      </c>
      <c r="AK291" s="35">
        <f t="shared" si="72"/>
        <v>0</v>
      </c>
      <c r="AL291" s="35">
        <f t="shared" si="72"/>
        <v>0</v>
      </c>
      <c r="AM291" s="35">
        <f t="shared" si="72"/>
        <v>0</v>
      </c>
      <c r="AN291" s="35">
        <f t="shared" si="72"/>
        <v>0</v>
      </c>
      <c r="AO291" s="35">
        <f t="shared" si="72"/>
        <v>0</v>
      </c>
      <c r="AP291" s="35">
        <f t="shared" si="72"/>
        <v>0</v>
      </c>
      <c r="AQ291" s="35">
        <f t="shared" si="72"/>
        <v>0</v>
      </c>
      <c r="AR291" s="35">
        <f t="shared" si="72"/>
        <v>0</v>
      </c>
      <c r="AS291" s="35">
        <f t="shared" si="72"/>
        <v>0</v>
      </c>
      <c r="AT291" s="35">
        <f t="shared" si="72"/>
        <v>0</v>
      </c>
      <c r="AU291" s="35">
        <f t="shared" si="72"/>
        <v>0</v>
      </c>
      <c r="AV291" s="35">
        <f t="shared" si="72"/>
        <v>0</v>
      </c>
      <c r="AW291" s="35">
        <f t="shared" si="72"/>
        <v>0</v>
      </c>
      <c r="AX291" s="35">
        <f t="shared" si="72"/>
        <v>0</v>
      </c>
      <c r="AY291" s="35">
        <f t="shared" si="72"/>
        <v>0</v>
      </c>
      <c r="AZ291" s="35">
        <f t="shared" si="72"/>
        <v>0</v>
      </c>
      <c r="BA291" s="35">
        <f t="shared" si="72"/>
        <v>0</v>
      </c>
      <c r="BB291" s="35">
        <f t="shared" si="72"/>
        <v>0</v>
      </c>
      <c r="BC291" s="35">
        <f t="shared" si="72"/>
        <v>0</v>
      </c>
      <c r="BD291" s="35">
        <f t="shared" si="72"/>
        <v>0</v>
      </c>
      <c r="BE291" s="26">
        <f t="shared" si="67"/>
        <v>0</v>
      </c>
      <c r="BF291" s="50" t="e">
        <f t="shared" si="68"/>
        <v>#DIV/0!</v>
      </c>
    </row>
    <row r="292" spans="1:58" x14ac:dyDescent="0.25">
      <c r="A292" t="str">
        <f t="shared" si="65"/>
        <v>7-Individualisation ou décontamination systématique du petit matériel</v>
      </c>
      <c r="B292" s="35">
        <f t="shared" si="63"/>
        <v>0</v>
      </c>
      <c r="C292" s="35">
        <f t="shared" ref="C292:BD292" si="73">IF(AND(C$8=$B$279)*(C$7&gt;=$B$276)*(C$7&lt;=$B$277),C254,0)</f>
        <v>0</v>
      </c>
      <c r="D292" s="35">
        <f t="shared" si="73"/>
        <v>0</v>
      </c>
      <c r="E292" s="35">
        <f t="shared" si="73"/>
        <v>0</v>
      </c>
      <c r="F292" s="35">
        <f t="shared" si="73"/>
        <v>0</v>
      </c>
      <c r="G292" s="35">
        <f t="shared" si="73"/>
        <v>0</v>
      </c>
      <c r="H292" s="35">
        <f t="shared" si="73"/>
        <v>0</v>
      </c>
      <c r="I292" s="35">
        <f t="shared" si="73"/>
        <v>0</v>
      </c>
      <c r="J292" s="35">
        <f t="shared" si="73"/>
        <v>0</v>
      </c>
      <c r="K292" s="35">
        <f t="shared" si="73"/>
        <v>0</v>
      </c>
      <c r="L292" s="35">
        <f t="shared" si="73"/>
        <v>0</v>
      </c>
      <c r="M292" s="35">
        <f t="shared" si="73"/>
        <v>0</v>
      </c>
      <c r="N292" s="35">
        <f t="shared" si="73"/>
        <v>0</v>
      </c>
      <c r="O292" s="35">
        <f t="shared" si="73"/>
        <v>0</v>
      </c>
      <c r="P292" s="35">
        <f t="shared" si="73"/>
        <v>0</v>
      </c>
      <c r="Q292" s="35">
        <f t="shared" si="73"/>
        <v>0</v>
      </c>
      <c r="R292" s="35">
        <f t="shared" si="73"/>
        <v>0</v>
      </c>
      <c r="S292" s="35">
        <f t="shared" si="73"/>
        <v>0</v>
      </c>
      <c r="T292" s="35">
        <f t="shared" si="73"/>
        <v>0</v>
      </c>
      <c r="U292" s="35">
        <f t="shared" si="73"/>
        <v>0</v>
      </c>
      <c r="V292" s="35">
        <f t="shared" si="73"/>
        <v>0</v>
      </c>
      <c r="W292" s="35">
        <f t="shared" si="73"/>
        <v>0</v>
      </c>
      <c r="X292" s="35">
        <f t="shared" si="73"/>
        <v>0</v>
      </c>
      <c r="Y292" s="35">
        <f t="shared" si="73"/>
        <v>0</v>
      </c>
      <c r="Z292" s="35">
        <f t="shared" si="73"/>
        <v>0</v>
      </c>
      <c r="AA292" s="35">
        <f t="shared" si="73"/>
        <v>0</v>
      </c>
      <c r="AB292" s="35">
        <f t="shared" si="73"/>
        <v>0</v>
      </c>
      <c r="AC292" s="35">
        <f t="shared" si="73"/>
        <v>0</v>
      </c>
      <c r="AD292" s="35">
        <f t="shared" si="73"/>
        <v>0</v>
      </c>
      <c r="AE292" s="35">
        <f t="shared" si="73"/>
        <v>0</v>
      </c>
      <c r="AF292" s="35">
        <f t="shared" si="73"/>
        <v>0</v>
      </c>
      <c r="AG292" s="35">
        <f t="shared" si="73"/>
        <v>0</v>
      </c>
      <c r="AH292" s="35">
        <f t="shared" si="73"/>
        <v>0</v>
      </c>
      <c r="AI292" s="35">
        <f t="shared" si="73"/>
        <v>0</v>
      </c>
      <c r="AJ292" s="35">
        <f t="shared" si="73"/>
        <v>0</v>
      </c>
      <c r="AK292" s="35">
        <f t="shared" si="73"/>
        <v>0</v>
      </c>
      <c r="AL292" s="35">
        <f t="shared" si="73"/>
        <v>0</v>
      </c>
      <c r="AM292" s="35">
        <f t="shared" si="73"/>
        <v>0</v>
      </c>
      <c r="AN292" s="35">
        <f t="shared" si="73"/>
        <v>0</v>
      </c>
      <c r="AO292" s="35">
        <f t="shared" si="73"/>
        <v>0</v>
      </c>
      <c r="AP292" s="35">
        <f t="shared" si="73"/>
        <v>0</v>
      </c>
      <c r="AQ292" s="35">
        <f t="shared" si="73"/>
        <v>0</v>
      </c>
      <c r="AR292" s="35">
        <f t="shared" si="73"/>
        <v>0</v>
      </c>
      <c r="AS292" s="35">
        <f t="shared" si="73"/>
        <v>0</v>
      </c>
      <c r="AT292" s="35">
        <f t="shared" si="73"/>
        <v>0</v>
      </c>
      <c r="AU292" s="35">
        <f t="shared" si="73"/>
        <v>0</v>
      </c>
      <c r="AV292" s="35">
        <f t="shared" si="73"/>
        <v>0</v>
      </c>
      <c r="AW292" s="35">
        <f t="shared" si="73"/>
        <v>0</v>
      </c>
      <c r="AX292" s="35">
        <f t="shared" si="73"/>
        <v>0</v>
      </c>
      <c r="AY292" s="35">
        <f t="shared" si="73"/>
        <v>0</v>
      </c>
      <c r="AZ292" s="35">
        <f t="shared" si="73"/>
        <v>0</v>
      </c>
      <c r="BA292" s="35">
        <f t="shared" si="73"/>
        <v>0</v>
      </c>
      <c r="BB292" s="35">
        <f t="shared" si="73"/>
        <v>0</v>
      </c>
      <c r="BC292" s="35">
        <f t="shared" si="73"/>
        <v>0</v>
      </c>
      <c r="BD292" s="35">
        <f t="shared" si="73"/>
        <v>0</v>
      </c>
      <c r="BE292" s="26">
        <f t="shared" si="67"/>
        <v>0</v>
      </c>
      <c r="BF292" s="50" t="e">
        <f t="shared" si="68"/>
        <v>#DIV/0!</v>
      </c>
    </row>
    <row r="293" spans="1:58" x14ac:dyDescent="0.25">
      <c r="A293" t="str">
        <f t="shared" si="65"/>
        <v>8-Connaissance du statut PCC du patient par les membres de l'équipe (ASH, AS, IDE,médecin)</v>
      </c>
      <c r="B293" s="35">
        <f t="shared" si="63"/>
        <v>0</v>
      </c>
      <c r="C293" s="35">
        <f t="shared" ref="C293:BD293" si="74">IF(AND(C$8=$B$279)*(C$7&gt;=$B$276)*(C$7&lt;=$B$277),C255,0)</f>
        <v>0</v>
      </c>
      <c r="D293" s="35">
        <f t="shared" si="74"/>
        <v>0</v>
      </c>
      <c r="E293" s="35">
        <f t="shared" si="74"/>
        <v>0</v>
      </c>
      <c r="F293" s="35">
        <f t="shared" si="74"/>
        <v>0</v>
      </c>
      <c r="G293" s="35">
        <f t="shared" si="74"/>
        <v>0</v>
      </c>
      <c r="H293" s="35">
        <f t="shared" si="74"/>
        <v>0</v>
      </c>
      <c r="I293" s="35">
        <f t="shared" si="74"/>
        <v>0</v>
      </c>
      <c r="J293" s="35">
        <f t="shared" si="74"/>
        <v>0</v>
      </c>
      <c r="K293" s="35">
        <f t="shared" si="74"/>
        <v>0</v>
      </c>
      <c r="L293" s="35">
        <f t="shared" si="74"/>
        <v>0</v>
      </c>
      <c r="M293" s="35">
        <f t="shared" si="74"/>
        <v>0</v>
      </c>
      <c r="N293" s="35">
        <f t="shared" si="74"/>
        <v>0</v>
      </c>
      <c r="O293" s="35">
        <f t="shared" si="74"/>
        <v>0</v>
      </c>
      <c r="P293" s="35">
        <f t="shared" si="74"/>
        <v>0</v>
      </c>
      <c r="Q293" s="35">
        <f t="shared" si="74"/>
        <v>0</v>
      </c>
      <c r="R293" s="35">
        <f t="shared" si="74"/>
        <v>0</v>
      </c>
      <c r="S293" s="35">
        <f t="shared" si="74"/>
        <v>0</v>
      </c>
      <c r="T293" s="35">
        <f t="shared" si="74"/>
        <v>0</v>
      </c>
      <c r="U293" s="35">
        <f t="shared" si="74"/>
        <v>0</v>
      </c>
      <c r="V293" s="35">
        <f t="shared" si="74"/>
        <v>0</v>
      </c>
      <c r="W293" s="35">
        <f t="shared" si="74"/>
        <v>0</v>
      </c>
      <c r="X293" s="35">
        <f t="shared" si="74"/>
        <v>0</v>
      </c>
      <c r="Y293" s="35">
        <f t="shared" si="74"/>
        <v>0</v>
      </c>
      <c r="Z293" s="35">
        <f t="shared" si="74"/>
        <v>0</v>
      </c>
      <c r="AA293" s="35">
        <f t="shared" si="74"/>
        <v>0</v>
      </c>
      <c r="AB293" s="35">
        <f t="shared" si="74"/>
        <v>0</v>
      </c>
      <c r="AC293" s="35">
        <f t="shared" si="74"/>
        <v>0</v>
      </c>
      <c r="AD293" s="35">
        <f t="shared" si="74"/>
        <v>0</v>
      </c>
      <c r="AE293" s="35">
        <f t="shared" si="74"/>
        <v>0</v>
      </c>
      <c r="AF293" s="35">
        <f t="shared" si="74"/>
        <v>0</v>
      </c>
      <c r="AG293" s="35">
        <f t="shared" si="74"/>
        <v>0</v>
      </c>
      <c r="AH293" s="35">
        <f t="shared" si="74"/>
        <v>0</v>
      </c>
      <c r="AI293" s="35">
        <f t="shared" si="74"/>
        <v>0</v>
      </c>
      <c r="AJ293" s="35">
        <f t="shared" si="74"/>
        <v>0</v>
      </c>
      <c r="AK293" s="35">
        <f t="shared" si="74"/>
        <v>0</v>
      </c>
      <c r="AL293" s="35">
        <f t="shared" si="74"/>
        <v>0</v>
      </c>
      <c r="AM293" s="35">
        <f t="shared" si="74"/>
        <v>0</v>
      </c>
      <c r="AN293" s="35">
        <f t="shared" si="74"/>
        <v>0</v>
      </c>
      <c r="AO293" s="35">
        <f t="shared" si="74"/>
        <v>0</v>
      </c>
      <c r="AP293" s="35">
        <f t="shared" si="74"/>
        <v>0</v>
      </c>
      <c r="AQ293" s="35">
        <f t="shared" si="74"/>
        <v>0</v>
      </c>
      <c r="AR293" s="35">
        <f t="shared" si="74"/>
        <v>0</v>
      </c>
      <c r="AS293" s="35">
        <f t="shared" si="74"/>
        <v>0</v>
      </c>
      <c r="AT293" s="35">
        <f t="shared" si="74"/>
        <v>0</v>
      </c>
      <c r="AU293" s="35">
        <f t="shared" si="74"/>
        <v>0</v>
      </c>
      <c r="AV293" s="35">
        <f t="shared" si="74"/>
        <v>0</v>
      </c>
      <c r="AW293" s="35">
        <f t="shared" si="74"/>
        <v>0</v>
      </c>
      <c r="AX293" s="35">
        <f t="shared" si="74"/>
        <v>0</v>
      </c>
      <c r="AY293" s="35">
        <f t="shared" si="74"/>
        <v>0</v>
      </c>
      <c r="AZ293" s="35">
        <f t="shared" si="74"/>
        <v>0</v>
      </c>
      <c r="BA293" s="35">
        <f t="shared" si="74"/>
        <v>0</v>
      </c>
      <c r="BB293" s="35">
        <f t="shared" si="74"/>
        <v>0</v>
      </c>
      <c r="BC293" s="35">
        <f t="shared" si="74"/>
        <v>0</v>
      </c>
      <c r="BD293" s="35">
        <f t="shared" si="74"/>
        <v>0</v>
      </c>
      <c r="BE293" s="26">
        <f t="shared" si="67"/>
        <v>0</v>
      </c>
      <c r="BF293" s="50" t="e">
        <f t="shared" si="68"/>
        <v>#DIV/0!</v>
      </c>
    </row>
    <row r="294" spans="1:58" x14ac:dyDescent="0.25">
      <c r="A294" t="str">
        <f t="shared" si="65"/>
        <v>9-Information de son statut au patient ou à une personne de confiance</v>
      </c>
      <c r="B294" s="35">
        <f t="shared" si="63"/>
        <v>0</v>
      </c>
      <c r="C294" s="35">
        <f t="shared" ref="C294:BD294" si="75">IF(AND(C$8=$B$279)*(C$7&gt;=$B$276)*(C$7&lt;=$B$277),C256,0)</f>
        <v>0</v>
      </c>
      <c r="D294" s="35">
        <f t="shared" si="75"/>
        <v>0</v>
      </c>
      <c r="E294" s="35">
        <f t="shared" si="75"/>
        <v>0</v>
      </c>
      <c r="F294" s="35">
        <f t="shared" si="75"/>
        <v>0</v>
      </c>
      <c r="G294" s="35">
        <f t="shared" si="75"/>
        <v>0</v>
      </c>
      <c r="H294" s="35">
        <f t="shared" si="75"/>
        <v>0</v>
      </c>
      <c r="I294" s="35">
        <f t="shared" si="75"/>
        <v>0</v>
      </c>
      <c r="J294" s="35">
        <f t="shared" si="75"/>
        <v>0</v>
      </c>
      <c r="K294" s="35">
        <f t="shared" si="75"/>
        <v>0</v>
      </c>
      <c r="L294" s="35">
        <f t="shared" si="75"/>
        <v>0</v>
      </c>
      <c r="M294" s="35">
        <f t="shared" si="75"/>
        <v>0</v>
      </c>
      <c r="N294" s="35">
        <f t="shared" si="75"/>
        <v>0</v>
      </c>
      <c r="O294" s="35">
        <f t="shared" si="75"/>
        <v>0</v>
      </c>
      <c r="P294" s="35">
        <f t="shared" si="75"/>
        <v>0</v>
      </c>
      <c r="Q294" s="35">
        <f t="shared" si="75"/>
        <v>0</v>
      </c>
      <c r="R294" s="35">
        <f t="shared" si="75"/>
        <v>0</v>
      </c>
      <c r="S294" s="35">
        <f t="shared" si="75"/>
        <v>0</v>
      </c>
      <c r="T294" s="35">
        <f t="shared" si="75"/>
        <v>0</v>
      </c>
      <c r="U294" s="35">
        <f t="shared" si="75"/>
        <v>0</v>
      </c>
      <c r="V294" s="35">
        <f t="shared" si="75"/>
        <v>0</v>
      </c>
      <c r="W294" s="35">
        <f t="shared" si="75"/>
        <v>0</v>
      </c>
      <c r="X294" s="35">
        <f t="shared" si="75"/>
        <v>0</v>
      </c>
      <c r="Y294" s="35">
        <f t="shared" si="75"/>
        <v>0</v>
      </c>
      <c r="Z294" s="35">
        <f t="shared" si="75"/>
        <v>0</v>
      </c>
      <c r="AA294" s="35">
        <f t="shared" si="75"/>
        <v>0</v>
      </c>
      <c r="AB294" s="35">
        <f t="shared" si="75"/>
        <v>0</v>
      </c>
      <c r="AC294" s="35">
        <f t="shared" si="75"/>
        <v>0</v>
      </c>
      <c r="AD294" s="35">
        <f t="shared" si="75"/>
        <v>0</v>
      </c>
      <c r="AE294" s="35">
        <f t="shared" si="75"/>
        <v>0</v>
      </c>
      <c r="AF294" s="35">
        <f t="shared" si="75"/>
        <v>0</v>
      </c>
      <c r="AG294" s="35">
        <f t="shared" si="75"/>
        <v>0</v>
      </c>
      <c r="AH294" s="35">
        <f t="shared" si="75"/>
        <v>0</v>
      </c>
      <c r="AI294" s="35">
        <f t="shared" si="75"/>
        <v>0</v>
      </c>
      <c r="AJ294" s="35">
        <f t="shared" si="75"/>
        <v>0</v>
      </c>
      <c r="AK294" s="35">
        <f t="shared" si="75"/>
        <v>0</v>
      </c>
      <c r="AL294" s="35">
        <f t="shared" si="75"/>
        <v>0</v>
      </c>
      <c r="AM294" s="35">
        <f t="shared" si="75"/>
        <v>0</v>
      </c>
      <c r="AN294" s="35">
        <f t="shared" si="75"/>
        <v>0</v>
      </c>
      <c r="AO294" s="35">
        <f t="shared" si="75"/>
        <v>0</v>
      </c>
      <c r="AP294" s="35">
        <f t="shared" si="75"/>
        <v>0</v>
      </c>
      <c r="AQ294" s="35">
        <f t="shared" si="75"/>
        <v>0</v>
      </c>
      <c r="AR294" s="35">
        <f t="shared" si="75"/>
        <v>0</v>
      </c>
      <c r="AS294" s="35">
        <f t="shared" si="75"/>
        <v>0</v>
      </c>
      <c r="AT294" s="35">
        <f t="shared" si="75"/>
        <v>0</v>
      </c>
      <c r="AU294" s="35">
        <f t="shared" si="75"/>
        <v>0</v>
      </c>
      <c r="AV294" s="35">
        <f t="shared" si="75"/>
        <v>0</v>
      </c>
      <c r="AW294" s="35">
        <f t="shared" si="75"/>
        <v>0</v>
      </c>
      <c r="AX294" s="35">
        <f t="shared" si="75"/>
        <v>0</v>
      </c>
      <c r="AY294" s="35">
        <f t="shared" si="75"/>
        <v>0</v>
      </c>
      <c r="AZ294" s="35">
        <f t="shared" si="75"/>
        <v>0</v>
      </c>
      <c r="BA294" s="35">
        <f t="shared" si="75"/>
        <v>0</v>
      </c>
      <c r="BB294" s="35">
        <f t="shared" si="75"/>
        <v>0</v>
      </c>
      <c r="BC294" s="35">
        <f t="shared" si="75"/>
        <v>0</v>
      </c>
      <c r="BD294" s="35">
        <f t="shared" si="75"/>
        <v>0</v>
      </c>
      <c r="BE294" s="26">
        <f t="shared" si="67"/>
        <v>0</v>
      </c>
      <c r="BF294" s="50" t="e">
        <f t="shared" si="68"/>
        <v>#DIV/0!</v>
      </c>
    </row>
    <row r="295" spans="1:58" x14ac:dyDescent="0.25">
      <c r="A295" t="str">
        <f t="shared" si="65"/>
        <v>10-L'information du patient est tracée dans son dossier</v>
      </c>
      <c r="B295" s="35">
        <f t="shared" si="63"/>
        <v>0</v>
      </c>
      <c r="C295" s="35">
        <f t="shared" ref="C295:BD295" si="76">IF(AND(C$8=$B$279)*(C$7&gt;=$B$276)*(C$7&lt;=$B$277),C257,0)</f>
        <v>0</v>
      </c>
      <c r="D295" s="35">
        <f t="shared" si="76"/>
        <v>0</v>
      </c>
      <c r="E295" s="35">
        <f t="shared" si="76"/>
        <v>0</v>
      </c>
      <c r="F295" s="35">
        <f t="shared" si="76"/>
        <v>0</v>
      </c>
      <c r="G295" s="35">
        <f t="shared" si="76"/>
        <v>0</v>
      </c>
      <c r="H295" s="35">
        <f t="shared" si="76"/>
        <v>0</v>
      </c>
      <c r="I295" s="35">
        <f t="shared" si="76"/>
        <v>0</v>
      </c>
      <c r="J295" s="35">
        <f t="shared" si="76"/>
        <v>0</v>
      </c>
      <c r="K295" s="35">
        <f t="shared" si="76"/>
        <v>0</v>
      </c>
      <c r="L295" s="35">
        <f t="shared" si="76"/>
        <v>0</v>
      </c>
      <c r="M295" s="35">
        <f t="shared" si="76"/>
        <v>0</v>
      </c>
      <c r="N295" s="35">
        <f t="shared" si="76"/>
        <v>0</v>
      </c>
      <c r="O295" s="35">
        <f t="shared" si="76"/>
        <v>0</v>
      </c>
      <c r="P295" s="35">
        <f t="shared" si="76"/>
        <v>0</v>
      </c>
      <c r="Q295" s="35">
        <f t="shared" si="76"/>
        <v>0</v>
      </c>
      <c r="R295" s="35">
        <f t="shared" si="76"/>
        <v>0</v>
      </c>
      <c r="S295" s="35">
        <f t="shared" si="76"/>
        <v>0</v>
      </c>
      <c r="T295" s="35">
        <f t="shared" si="76"/>
        <v>0</v>
      </c>
      <c r="U295" s="35">
        <f t="shared" si="76"/>
        <v>0</v>
      </c>
      <c r="V295" s="35">
        <f t="shared" si="76"/>
        <v>0</v>
      </c>
      <c r="W295" s="35">
        <f t="shared" si="76"/>
        <v>0</v>
      </c>
      <c r="X295" s="35">
        <f t="shared" si="76"/>
        <v>0</v>
      </c>
      <c r="Y295" s="35">
        <f t="shared" si="76"/>
        <v>0</v>
      </c>
      <c r="Z295" s="35">
        <f t="shared" si="76"/>
        <v>0</v>
      </c>
      <c r="AA295" s="35">
        <f t="shared" si="76"/>
        <v>0</v>
      </c>
      <c r="AB295" s="35">
        <f t="shared" si="76"/>
        <v>0</v>
      </c>
      <c r="AC295" s="35">
        <f t="shared" si="76"/>
        <v>0</v>
      </c>
      <c r="AD295" s="35">
        <f t="shared" si="76"/>
        <v>0</v>
      </c>
      <c r="AE295" s="35">
        <f t="shared" si="76"/>
        <v>0</v>
      </c>
      <c r="AF295" s="35">
        <f t="shared" si="76"/>
        <v>0</v>
      </c>
      <c r="AG295" s="35">
        <f t="shared" si="76"/>
        <v>0</v>
      </c>
      <c r="AH295" s="35">
        <f t="shared" si="76"/>
        <v>0</v>
      </c>
      <c r="AI295" s="35">
        <f t="shared" si="76"/>
        <v>0</v>
      </c>
      <c r="AJ295" s="35">
        <f t="shared" si="76"/>
        <v>0</v>
      </c>
      <c r="AK295" s="35">
        <f t="shared" si="76"/>
        <v>0</v>
      </c>
      <c r="AL295" s="35">
        <f t="shared" si="76"/>
        <v>0</v>
      </c>
      <c r="AM295" s="35">
        <f t="shared" si="76"/>
        <v>0</v>
      </c>
      <c r="AN295" s="35">
        <f t="shared" si="76"/>
        <v>0</v>
      </c>
      <c r="AO295" s="35">
        <f t="shared" si="76"/>
        <v>0</v>
      </c>
      <c r="AP295" s="35">
        <f t="shared" si="76"/>
        <v>0</v>
      </c>
      <c r="AQ295" s="35">
        <f t="shared" si="76"/>
        <v>0</v>
      </c>
      <c r="AR295" s="35">
        <f t="shared" si="76"/>
        <v>0</v>
      </c>
      <c r="AS295" s="35">
        <f t="shared" si="76"/>
        <v>0</v>
      </c>
      <c r="AT295" s="35">
        <f t="shared" si="76"/>
        <v>0</v>
      </c>
      <c r="AU295" s="35">
        <f t="shared" si="76"/>
        <v>0</v>
      </c>
      <c r="AV295" s="35">
        <f t="shared" si="76"/>
        <v>0</v>
      </c>
      <c r="AW295" s="35">
        <f t="shared" si="76"/>
        <v>0</v>
      </c>
      <c r="AX295" s="35">
        <f t="shared" si="76"/>
        <v>0</v>
      </c>
      <c r="AY295" s="35">
        <f t="shared" si="76"/>
        <v>0</v>
      </c>
      <c r="AZ295" s="35">
        <f t="shared" si="76"/>
        <v>0</v>
      </c>
      <c r="BA295" s="35">
        <f t="shared" si="76"/>
        <v>0</v>
      </c>
      <c r="BB295" s="35">
        <f t="shared" si="76"/>
        <v>0</v>
      </c>
      <c r="BC295" s="35">
        <f t="shared" si="76"/>
        <v>0</v>
      </c>
      <c r="BD295" s="35">
        <f t="shared" si="76"/>
        <v>0</v>
      </c>
      <c r="BE295" s="26">
        <f t="shared" ref="BE295" si="77">SUM(B295:BD295)</f>
        <v>0</v>
      </c>
      <c r="BF295" s="50" t="e">
        <f t="shared" ref="BF295" si="78">BE295/$BE$280*100</f>
        <v>#DIV/0!</v>
      </c>
    </row>
    <row r="296" spans="1:58" x14ac:dyDescent="0.25">
      <c r="B296" s="11">
        <f t="shared" si="63"/>
        <v>0</v>
      </c>
      <c r="C296" s="11">
        <f t="shared" ref="C296:BD296" si="79">IF(AND(C$8=$B$279)*(C$7&gt;=$B$276)*(C$7&lt;=$B$277),C258,0)</f>
        <v>0</v>
      </c>
      <c r="D296" s="11">
        <f t="shared" si="79"/>
        <v>0</v>
      </c>
      <c r="E296" s="11">
        <f t="shared" si="79"/>
        <v>0</v>
      </c>
      <c r="F296" s="11">
        <f t="shared" si="79"/>
        <v>0</v>
      </c>
      <c r="G296" s="11">
        <f t="shared" si="79"/>
        <v>0</v>
      </c>
      <c r="H296" s="11">
        <f t="shared" si="79"/>
        <v>0</v>
      </c>
      <c r="I296" s="11">
        <f t="shared" si="79"/>
        <v>0</v>
      </c>
      <c r="J296" s="11">
        <f t="shared" si="79"/>
        <v>0</v>
      </c>
      <c r="K296" s="11">
        <f t="shared" si="79"/>
        <v>0</v>
      </c>
      <c r="L296" s="11">
        <f t="shared" si="79"/>
        <v>0</v>
      </c>
      <c r="M296" s="11">
        <f t="shared" si="79"/>
        <v>0</v>
      </c>
      <c r="N296" s="11">
        <f t="shared" si="79"/>
        <v>0</v>
      </c>
      <c r="O296" s="11">
        <f t="shared" si="79"/>
        <v>0</v>
      </c>
      <c r="P296" s="11">
        <f t="shared" si="79"/>
        <v>0</v>
      </c>
      <c r="Q296" s="11">
        <f t="shared" si="79"/>
        <v>0</v>
      </c>
      <c r="R296" s="11">
        <f t="shared" si="79"/>
        <v>0</v>
      </c>
      <c r="S296" s="11">
        <f t="shared" si="79"/>
        <v>0</v>
      </c>
      <c r="T296" s="11">
        <f t="shared" si="79"/>
        <v>0</v>
      </c>
      <c r="U296" s="11">
        <f t="shared" si="79"/>
        <v>0</v>
      </c>
      <c r="V296" s="11">
        <f t="shared" si="79"/>
        <v>0</v>
      </c>
      <c r="W296" s="11">
        <f t="shared" si="79"/>
        <v>0</v>
      </c>
      <c r="X296" s="11">
        <f t="shared" si="79"/>
        <v>0</v>
      </c>
      <c r="Y296" s="11">
        <f t="shared" si="79"/>
        <v>0</v>
      </c>
      <c r="Z296" s="11">
        <f t="shared" si="79"/>
        <v>0</v>
      </c>
      <c r="AA296" s="11">
        <f t="shared" si="79"/>
        <v>0</v>
      </c>
      <c r="AB296" s="11">
        <f t="shared" si="79"/>
        <v>0</v>
      </c>
      <c r="AC296" s="11">
        <f t="shared" si="79"/>
        <v>0</v>
      </c>
      <c r="AD296" s="11">
        <f t="shared" si="79"/>
        <v>0</v>
      </c>
      <c r="AE296" s="11">
        <f t="shared" si="79"/>
        <v>0</v>
      </c>
      <c r="AF296" s="11">
        <f t="shared" si="79"/>
        <v>0</v>
      </c>
      <c r="AG296" s="11">
        <f t="shared" si="79"/>
        <v>0</v>
      </c>
      <c r="AH296" s="11">
        <f t="shared" si="79"/>
        <v>0</v>
      </c>
      <c r="AI296" s="11">
        <f t="shared" si="79"/>
        <v>0</v>
      </c>
      <c r="AJ296" s="11">
        <f t="shared" si="79"/>
        <v>0</v>
      </c>
      <c r="AK296" s="11">
        <f t="shared" si="79"/>
        <v>0</v>
      </c>
      <c r="AL296" s="11">
        <f t="shared" si="79"/>
        <v>0</v>
      </c>
      <c r="AM296" s="11">
        <f t="shared" si="79"/>
        <v>0</v>
      </c>
      <c r="AN296" s="11">
        <f t="shared" si="79"/>
        <v>0</v>
      </c>
      <c r="AO296" s="11">
        <f t="shared" si="79"/>
        <v>0</v>
      </c>
      <c r="AP296" s="11">
        <f t="shared" si="79"/>
        <v>0</v>
      </c>
      <c r="AQ296" s="11">
        <f t="shared" si="79"/>
        <v>0</v>
      </c>
      <c r="AR296" s="11">
        <f t="shared" si="79"/>
        <v>0</v>
      </c>
      <c r="AS296" s="11">
        <f t="shared" si="79"/>
        <v>0</v>
      </c>
      <c r="AT296" s="11">
        <f t="shared" si="79"/>
        <v>0</v>
      </c>
      <c r="AU296" s="11">
        <f t="shared" si="79"/>
        <v>0</v>
      </c>
      <c r="AV296" s="11">
        <f t="shared" si="79"/>
        <v>0</v>
      </c>
      <c r="AW296" s="11">
        <f t="shared" si="79"/>
        <v>0</v>
      </c>
      <c r="AX296" s="11">
        <f t="shared" si="79"/>
        <v>0</v>
      </c>
      <c r="AY296" s="11">
        <f t="shared" si="79"/>
        <v>0</v>
      </c>
      <c r="AZ296" s="11">
        <f t="shared" si="79"/>
        <v>0</v>
      </c>
      <c r="BA296" s="11">
        <f t="shared" si="79"/>
        <v>0</v>
      </c>
      <c r="BB296" s="11">
        <f t="shared" si="79"/>
        <v>0</v>
      </c>
      <c r="BC296" s="11">
        <f t="shared" si="79"/>
        <v>0</v>
      </c>
      <c r="BD296" s="11">
        <f t="shared" si="79"/>
        <v>0</v>
      </c>
    </row>
    <row r="297" spans="1:58" x14ac:dyDescent="0.25">
      <c r="A297" s="2" t="s">
        <v>12</v>
      </c>
      <c r="B297" s="12">
        <f>IF(AND(B$8=$B$279)*(B$7&gt;=$B$276)*(B$7&lt;=$B$277),B24,0)</f>
        <v>0</v>
      </c>
      <c r="C297" s="12">
        <f t="shared" ref="C297:BD297" si="80">IF(AND(C$8=$B$279)*(C$7&gt;=$B$276)*(C$7&lt;=$B$277),C24,0)</f>
        <v>0</v>
      </c>
      <c r="D297" s="12">
        <f t="shared" si="80"/>
        <v>0</v>
      </c>
      <c r="E297" s="12">
        <f t="shared" si="80"/>
        <v>0</v>
      </c>
      <c r="F297" s="12">
        <f t="shared" si="80"/>
        <v>0</v>
      </c>
      <c r="G297" s="12">
        <f t="shared" si="80"/>
        <v>0</v>
      </c>
      <c r="H297" s="12">
        <f t="shared" si="80"/>
        <v>0</v>
      </c>
      <c r="I297" s="12">
        <f t="shared" si="80"/>
        <v>0</v>
      </c>
      <c r="J297" s="12">
        <f t="shared" si="80"/>
        <v>0</v>
      </c>
      <c r="K297" s="12">
        <f t="shared" si="80"/>
        <v>0</v>
      </c>
      <c r="L297" s="12">
        <f t="shared" si="80"/>
        <v>0</v>
      </c>
      <c r="M297" s="12">
        <f t="shared" si="80"/>
        <v>0</v>
      </c>
      <c r="N297" s="12">
        <f t="shared" si="80"/>
        <v>0</v>
      </c>
      <c r="O297" s="12">
        <f t="shared" si="80"/>
        <v>0</v>
      </c>
      <c r="P297" s="12">
        <f t="shared" si="80"/>
        <v>0</v>
      </c>
      <c r="Q297" s="12">
        <f t="shared" si="80"/>
        <v>0</v>
      </c>
      <c r="R297" s="12">
        <f t="shared" si="80"/>
        <v>0</v>
      </c>
      <c r="S297" s="12">
        <f t="shared" si="80"/>
        <v>0</v>
      </c>
      <c r="T297" s="12">
        <f t="shared" si="80"/>
        <v>0</v>
      </c>
      <c r="U297" s="12">
        <f t="shared" si="80"/>
        <v>0</v>
      </c>
      <c r="V297" s="12">
        <f t="shared" si="80"/>
        <v>0</v>
      </c>
      <c r="W297" s="12">
        <f t="shared" si="80"/>
        <v>0</v>
      </c>
      <c r="X297" s="12">
        <f t="shared" si="80"/>
        <v>0</v>
      </c>
      <c r="Y297" s="12">
        <f t="shared" si="80"/>
        <v>0</v>
      </c>
      <c r="Z297" s="12">
        <f t="shared" si="80"/>
        <v>0</v>
      </c>
      <c r="AA297" s="12">
        <f t="shared" si="80"/>
        <v>0</v>
      </c>
      <c r="AB297" s="12">
        <f t="shared" si="80"/>
        <v>0</v>
      </c>
      <c r="AC297" s="12">
        <f t="shared" si="80"/>
        <v>0</v>
      </c>
      <c r="AD297" s="12">
        <f t="shared" si="80"/>
        <v>0</v>
      </c>
      <c r="AE297" s="12">
        <f t="shared" si="80"/>
        <v>0</v>
      </c>
      <c r="AF297" s="12">
        <f t="shared" si="80"/>
        <v>0</v>
      </c>
      <c r="AG297" s="12">
        <f t="shared" si="80"/>
        <v>0</v>
      </c>
      <c r="AH297" s="12">
        <f t="shared" si="80"/>
        <v>0</v>
      </c>
      <c r="AI297" s="12">
        <f t="shared" si="80"/>
        <v>0</v>
      </c>
      <c r="AJ297" s="12">
        <f t="shared" si="80"/>
        <v>0</v>
      </c>
      <c r="AK297" s="12">
        <f t="shared" si="80"/>
        <v>0</v>
      </c>
      <c r="AL297" s="12">
        <f t="shared" si="80"/>
        <v>0</v>
      </c>
      <c r="AM297" s="12">
        <f t="shared" si="80"/>
        <v>0</v>
      </c>
      <c r="AN297" s="12">
        <f t="shared" si="80"/>
        <v>0</v>
      </c>
      <c r="AO297" s="12">
        <f t="shared" si="80"/>
        <v>0</v>
      </c>
      <c r="AP297" s="12">
        <f t="shared" si="80"/>
        <v>0</v>
      </c>
      <c r="AQ297" s="12">
        <f t="shared" si="80"/>
        <v>0</v>
      </c>
      <c r="AR297" s="12">
        <f t="shared" si="80"/>
        <v>0</v>
      </c>
      <c r="AS297" s="12">
        <f t="shared" si="80"/>
        <v>0</v>
      </c>
      <c r="AT297" s="12">
        <f t="shared" si="80"/>
        <v>0</v>
      </c>
      <c r="AU297" s="12">
        <f t="shared" si="80"/>
        <v>0</v>
      </c>
      <c r="AV297" s="12">
        <f t="shared" si="80"/>
        <v>0</v>
      </c>
      <c r="AW297" s="12">
        <f t="shared" si="80"/>
        <v>0</v>
      </c>
      <c r="AX297" s="12">
        <f t="shared" si="80"/>
        <v>0</v>
      </c>
      <c r="AY297" s="12">
        <f t="shared" si="80"/>
        <v>0</v>
      </c>
      <c r="AZ297" s="12">
        <f t="shared" si="80"/>
        <v>0</v>
      </c>
      <c r="BA297" s="12">
        <f t="shared" si="80"/>
        <v>0</v>
      </c>
      <c r="BB297" s="12">
        <f t="shared" si="80"/>
        <v>0</v>
      </c>
      <c r="BC297" s="12">
        <f t="shared" si="80"/>
        <v>0</v>
      </c>
      <c r="BD297" s="12">
        <f t="shared" si="80"/>
        <v>0</v>
      </c>
    </row>
    <row r="298" spans="1:58" x14ac:dyDescent="0.25">
      <c r="A298" s="2" t="s">
        <v>14</v>
      </c>
      <c r="B298" s="14">
        <f>IF(B$8=$B$279,B260,0)</f>
        <v>0</v>
      </c>
      <c r="C298" s="14">
        <f t="shared" ref="C298:BD298" si="81">IF(C$8=$B$279,C260,0)</f>
        <v>0</v>
      </c>
      <c r="D298" s="14">
        <f t="shared" si="81"/>
        <v>0</v>
      </c>
      <c r="E298" s="14">
        <f t="shared" si="81"/>
        <v>0</v>
      </c>
      <c r="F298" s="14">
        <f t="shared" si="81"/>
        <v>0</v>
      </c>
      <c r="G298" s="14">
        <f t="shared" si="81"/>
        <v>0</v>
      </c>
      <c r="H298" s="14">
        <f t="shared" si="81"/>
        <v>0</v>
      </c>
      <c r="I298" s="14">
        <f t="shared" si="81"/>
        <v>0</v>
      </c>
      <c r="J298" s="14">
        <f t="shared" si="81"/>
        <v>0</v>
      </c>
      <c r="K298" s="14">
        <f t="shared" si="81"/>
        <v>0</v>
      </c>
      <c r="L298" s="14">
        <f t="shared" si="81"/>
        <v>0</v>
      </c>
      <c r="M298" s="14">
        <f t="shared" si="81"/>
        <v>0</v>
      </c>
      <c r="N298" s="14">
        <f t="shared" si="81"/>
        <v>0</v>
      </c>
      <c r="O298" s="14">
        <f t="shared" si="81"/>
        <v>0</v>
      </c>
      <c r="P298" s="14">
        <f t="shared" si="81"/>
        <v>0</v>
      </c>
      <c r="Q298" s="14">
        <f t="shared" si="81"/>
        <v>0</v>
      </c>
      <c r="R298" s="14">
        <f t="shared" si="81"/>
        <v>0</v>
      </c>
      <c r="S298" s="14">
        <f t="shared" si="81"/>
        <v>0</v>
      </c>
      <c r="T298" s="14">
        <f t="shared" si="81"/>
        <v>0</v>
      </c>
      <c r="U298" s="14">
        <f t="shared" si="81"/>
        <v>0</v>
      </c>
      <c r="V298" s="14">
        <f t="shared" si="81"/>
        <v>0</v>
      </c>
      <c r="W298" s="14">
        <f t="shared" si="81"/>
        <v>0</v>
      </c>
      <c r="X298" s="14">
        <f t="shared" si="81"/>
        <v>0</v>
      </c>
      <c r="Y298" s="14">
        <f t="shared" si="81"/>
        <v>0</v>
      </c>
      <c r="Z298" s="14">
        <f t="shared" si="81"/>
        <v>0</v>
      </c>
      <c r="AA298" s="14">
        <f t="shared" si="81"/>
        <v>0</v>
      </c>
      <c r="AB298" s="14">
        <f t="shared" si="81"/>
        <v>0</v>
      </c>
      <c r="AC298" s="14">
        <f t="shared" si="81"/>
        <v>0</v>
      </c>
      <c r="AD298" s="14">
        <f t="shared" si="81"/>
        <v>0</v>
      </c>
      <c r="AE298" s="14">
        <f t="shared" si="81"/>
        <v>0</v>
      </c>
      <c r="AF298" s="14">
        <f t="shared" si="81"/>
        <v>0</v>
      </c>
      <c r="AG298" s="14">
        <f t="shared" si="81"/>
        <v>0</v>
      </c>
      <c r="AH298" s="14">
        <f t="shared" si="81"/>
        <v>0</v>
      </c>
      <c r="AI298" s="14">
        <f t="shared" si="81"/>
        <v>0</v>
      </c>
      <c r="AJ298" s="14">
        <f t="shared" si="81"/>
        <v>0</v>
      </c>
      <c r="AK298" s="14">
        <f t="shared" si="81"/>
        <v>0</v>
      </c>
      <c r="AL298" s="14">
        <f t="shared" si="81"/>
        <v>0</v>
      </c>
      <c r="AM298" s="14">
        <f t="shared" si="81"/>
        <v>0</v>
      </c>
      <c r="AN298" s="14">
        <f t="shared" si="81"/>
        <v>0</v>
      </c>
      <c r="AO298" s="14">
        <f t="shared" si="81"/>
        <v>0</v>
      </c>
      <c r="AP298" s="14">
        <f t="shared" si="81"/>
        <v>0</v>
      </c>
      <c r="AQ298" s="14">
        <f t="shared" si="81"/>
        <v>0</v>
      </c>
      <c r="AR298" s="14">
        <f t="shared" si="81"/>
        <v>0</v>
      </c>
      <c r="AS298" s="14">
        <f t="shared" si="81"/>
        <v>0</v>
      </c>
      <c r="AT298" s="14">
        <f t="shared" si="81"/>
        <v>0</v>
      </c>
      <c r="AU298" s="14">
        <f t="shared" si="81"/>
        <v>0</v>
      </c>
      <c r="AV298" s="14">
        <f t="shared" si="81"/>
        <v>0</v>
      </c>
      <c r="AW298" s="14">
        <f t="shared" si="81"/>
        <v>0</v>
      </c>
      <c r="AX298" s="14">
        <f t="shared" si="81"/>
        <v>0</v>
      </c>
      <c r="AY298" s="14">
        <f t="shared" si="81"/>
        <v>0</v>
      </c>
      <c r="AZ298" s="14">
        <f t="shared" si="81"/>
        <v>0</v>
      </c>
      <c r="BA298" s="14">
        <f t="shared" si="81"/>
        <v>0</v>
      </c>
      <c r="BB298" s="14">
        <f t="shared" si="81"/>
        <v>0</v>
      </c>
      <c r="BC298" s="14">
        <f t="shared" si="81"/>
        <v>0</v>
      </c>
      <c r="BD298" s="14">
        <f t="shared" si="81"/>
        <v>0</v>
      </c>
    </row>
    <row r="301" spans="1:58" x14ac:dyDescent="0.25">
      <c r="BF301" s="3" t="s">
        <v>37</v>
      </c>
    </row>
    <row r="302" spans="1:58" x14ac:dyDescent="0.25">
      <c r="A302" s="2" t="str">
        <f>Services!A13</f>
        <v>BMR</v>
      </c>
      <c r="B302" s="35">
        <f t="shared" ref="B302:K305" si="82">IF(AND(B$10=$A302)*(B$8=$B$279)*(B$7&gt;=$B$276)*(B$7&lt;=$B$277),1,0)</f>
        <v>0</v>
      </c>
      <c r="C302" s="35">
        <f t="shared" si="82"/>
        <v>0</v>
      </c>
      <c r="D302" s="35">
        <f t="shared" si="82"/>
        <v>0</v>
      </c>
      <c r="E302" s="35">
        <f t="shared" si="82"/>
        <v>0</v>
      </c>
      <c r="F302" s="35">
        <f t="shared" si="82"/>
        <v>0</v>
      </c>
      <c r="G302" s="35">
        <f t="shared" si="82"/>
        <v>0</v>
      </c>
      <c r="H302" s="35">
        <f t="shared" si="82"/>
        <v>0</v>
      </c>
      <c r="I302" s="35">
        <f t="shared" si="82"/>
        <v>0</v>
      </c>
      <c r="J302" s="35">
        <f t="shared" si="82"/>
        <v>0</v>
      </c>
      <c r="K302" s="35">
        <f t="shared" si="82"/>
        <v>0</v>
      </c>
      <c r="L302" s="35">
        <f t="shared" ref="L302:U305" si="83">IF(AND(L$10=$A302)*(L$8=$B$279)*(L$7&gt;=$B$276)*(L$7&lt;=$B$277),1,0)</f>
        <v>0</v>
      </c>
      <c r="M302" s="35">
        <f t="shared" si="83"/>
        <v>0</v>
      </c>
      <c r="N302" s="35">
        <f t="shared" si="83"/>
        <v>0</v>
      </c>
      <c r="O302" s="35">
        <f t="shared" si="83"/>
        <v>0</v>
      </c>
      <c r="P302" s="35">
        <f t="shared" si="83"/>
        <v>0</v>
      </c>
      <c r="Q302" s="35">
        <f t="shared" si="83"/>
        <v>0</v>
      </c>
      <c r="R302" s="35">
        <f t="shared" si="83"/>
        <v>0</v>
      </c>
      <c r="S302" s="35">
        <f t="shared" si="83"/>
        <v>0</v>
      </c>
      <c r="T302" s="35">
        <f t="shared" si="83"/>
        <v>0</v>
      </c>
      <c r="U302" s="35">
        <f t="shared" si="83"/>
        <v>0</v>
      </c>
      <c r="V302" s="35">
        <f t="shared" ref="V302:AE305" si="84">IF(AND(V$10=$A302)*(V$8=$B$279)*(V$7&gt;=$B$276)*(V$7&lt;=$B$277),1,0)</f>
        <v>0</v>
      </c>
      <c r="W302" s="35">
        <f t="shared" si="84"/>
        <v>0</v>
      </c>
      <c r="X302" s="35">
        <f t="shared" si="84"/>
        <v>0</v>
      </c>
      <c r="Y302" s="35">
        <f t="shared" si="84"/>
        <v>0</v>
      </c>
      <c r="Z302" s="35">
        <f t="shared" si="84"/>
        <v>0</v>
      </c>
      <c r="AA302" s="35">
        <f t="shared" si="84"/>
        <v>0</v>
      </c>
      <c r="AB302" s="35">
        <f t="shared" si="84"/>
        <v>0</v>
      </c>
      <c r="AC302" s="35">
        <f t="shared" si="84"/>
        <v>0</v>
      </c>
      <c r="AD302" s="35">
        <f t="shared" si="84"/>
        <v>0</v>
      </c>
      <c r="AE302" s="35">
        <f t="shared" si="84"/>
        <v>0</v>
      </c>
      <c r="AF302" s="35">
        <f t="shared" ref="AF302:AO305" si="85">IF(AND(AF$10=$A302)*(AF$8=$B$279)*(AF$7&gt;=$B$276)*(AF$7&lt;=$B$277),1,0)</f>
        <v>0</v>
      </c>
      <c r="AG302" s="35">
        <f t="shared" si="85"/>
        <v>0</v>
      </c>
      <c r="AH302" s="35">
        <f t="shared" si="85"/>
        <v>0</v>
      </c>
      <c r="AI302" s="35">
        <f t="shared" si="85"/>
        <v>0</v>
      </c>
      <c r="AJ302" s="35">
        <f t="shared" si="85"/>
        <v>0</v>
      </c>
      <c r="AK302" s="35">
        <f t="shared" si="85"/>
        <v>0</v>
      </c>
      <c r="AL302" s="35">
        <f t="shared" si="85"/>
        <v>0</v>
      </c>
      <c r="AM302" s="35">
        <f t="shared" si="85"/>
        <v>0</v>
      </c>
      <c r="AN302" s="35">
        <f t="shared" si="85"/>
        <v>0</v>
      </c>
      <c r="AO302" s="35">
        <f t="shared" si="85"/>
        <v>0</v>
      </c>
      <c r="AP302" s="35">
        <f t="shared" ref="AP302:BD305" si="86">IF(AND(AP$10=$A302)*(AP$8=$B$279)*(AP$7&gt;=$B$276)*(AP$7&lt;=$B$277),1,0)</f>
        <v>0</v>
      </c>
      <c r="AQ302" s="35">
        <f t="shared" si="86"/>
        <v>0</v>
      </c>
      <c r="AR302" s="35">
        <f t="shared" si="86"/>
        <v>0</v>
      </c>
      <c r="AS302" s="35">
        <f t="shared" si="86"/>
        <v>0</v>
      </c>
      <c r="AT302" s="35">
        <f t="shared" si="86"/>
        <v>0</v>
      </c>
      <c r="AU302" s="35">
        <f t="shared" si="86"/>
        <v>0</v>
      </c>
      <c r="AV302" s="35">
        <f t="shared" si="86"/>
        <v>0</v>
      </c>
      <c r="AW302" s="35">
        <f t="shared" si="86"/>
        <v>0</v>
      </c>
      <c r="AX302" s="35">
        <f t="shared" si="86"/>
        <v>0</v>
      </c>
      <c r="AY302" s="35">
        <f t="shared" si="86"/>
        <v>0</v>
      </c>
      <c r="AZ302" s="35">
        <f t="shared" si="86"/>
        <v>0</v>
      </c>
      <c r="BA302" s="35">
        <f t="shared" si="86"/>
        <v>0</v>
      </c>
      <c r="BB302" s="35">
        <f t="shared" si="86"/>
        <v>0</v>
      </c>
      <c r="BC302" s="35">
        <f t="shared" si="86"/>
        <v>0</v>
      </c>
      <c r="BD302" s="35">
        <f t="shared" si="86"/>
        <v>0</v>
      </c>
      <c r="BE302" s="26">
        <f>SUM(B302:BD302)</f>
        <v>0</v>
      </c>
      <c r="BF302" s="50" t="e">
        <f>BE302/$BE$280*100</f>
        <v>#DIV/0!</v>
      </c>
    </row>
    <row r="303" spans="1:58" x14ac:dyDescent="0.25">
      <c r="A303" s="2" t="str">
        <f>Services!A14</f>
        <v>Gale</v>
      </c>
      <c r="B303" s="35">
        <f t="shared" si="82"/>
        <v>0</v>
      </c>
      <c r="C303" s="35">
        <f t="shared" si="82"/>
        <v>0</v>
      </c>
      <c r="D303" s="35">
        <f t="shared" si="82"/>
        <v>0</v>
      </c>
      <c r="E303" s="35">
        <f t="shared" si="82"/>
        <v>0</v>
      </c>
      <c r="F303" s="35">
        <f t="shared" si="82"/>
        <v>0</v>
      </c>
      <c r="G303" s="35">
        <f t="shared" si="82"/>
        <v>0</v>
      </c>
      <c r="H303" s="35">
        <f t="shared" si="82"/>
        <v>0</v>
      </c>
      <c r="I303" s="35">
        <f t="shared" si="82"/>
        <v>0</v>
      </c>
      <c r="J303" s="35">
        <f t="shared" si="82"/>
        <v>0</v>
      </c>
      <c r="K303" s="35">
        <f t="shared" si="82"/>
        <v>0</v>
      </c>
      <c r="L303" s="35">
        <f t="shared" si="83"/>
        <v>0</v>
      </c>
      <c r="M303" s="35">
        <f t="shared" si="83"/>
        <v>0</v>
      </c>
      <c r="N303" s="35">
        <f t="shared" si="83"/>
        <v>0</v>
      </c>
      <c r="O303" s="35">
        <f t="shared" si="83"/>
        <v>0</v>
      </c>
      <c r="P303" s="35">
        <f t="shared" si="83"/>
        <v>0</v>
      </c>
      <c r="Q303" s="35">
        <f t="shared" si="83"/>
        <v>0</v>
      </c>
      <c r="R303" s="35">
        <f t="shared" si="83"/>
        <v>0</v>
      </c>
      <c r="S303" s="35">
        <f t="shared" si="83"/>
        <v>0</v>
      </c>
      <c r="T303" s="35">
        <f t="shared" si="83"/>
        <v>0</v>
      </c>
      <c r="U303" s="35">
        <f t="shared" si="83"/>
        <v>0</v>
      </c>
      <c r="V303" s="35">
        <f t="shared" si="84"/>
        <v>0</v>
      </c>
      <c r="W303" s="35">
        <f t="shared" si="84"/>
        <v>0</v>
      </c>
      <c r="X303" s="35">
        <f t="shared" si="84"/>
        <v>0</v>
      </c>
      <c r="Y303" s="35">
        <f t="shared" si="84"/>
        <v>0</v>
      </c>
      <c r="Z303" s="35">
        <f t="shared" si="84"/>
        <v>0</v>
      </c>
      <c r="AA303" s="35">
        <f t="shared" si="84"/>
        <v>0</v>
      </c>
      <c r="AB303" s="35">
        <f t="shared" si="84"/>
        <v>0</v>
      </c>
      <c r="AC303" s="35">
        <f t="shared" si="84"/>
        <v>0</v>
      </c>
      <c r="AD303" s="35">
        <f t="shared" si="84"/>
        <v>0</v>
      </c>
      <c r="AE303" s="35">
        <f t="shared" si="84"/>
        <v>0</v>
      </c>
      <c r="AF303" s="35">
        <f t="shared" si="85"/>
        <v>0</v>
      </c>
      <c r="AG303" s="35">
        <f t="shared" si="85"/>
        <v>0</v>
      </c>
      <c r="AH303" s="35">
        <f t="shared" si="85"/>
        <v>0</v>
      </c>
      <c r="AI303" s="35">
        <f t="shared" si="85"/>
        <v>0</v>
      </c>
      <c r="AJ303" s="35">
        <f t="shared" si="85"/>
        <v>0</v>
      </c>
      <c r="AK303" s="35">
        <f t="shared" si="85"/>
        <v>0</v>
      </c>
      <c r="AL303" s="35">
        <f t="shared" si="85"/>
        <v>0</v>
      </c>
      <c r="AM303" s="35">
        <f t="shared" si="85"/>
        <v>0</v>
      </c>
      <c r="AN303" s="35">
        <f t="shared" si="85"/>
        <v>0</v>
      </c>
      <c r="AO303" s="35">
        <f t="shared" si="85"/>
        <v>0</v>
      </c>
      <c r="AP303" s="35">
        <f t="shared" si="86"/>
        <v>0</v>
      </c>
      <c r="AQ303" s="35">
        <f t="shared" si="86"/>
        <v>0</v>
      </c>
      <c r="AR303" s="35">
        <f t="shared" si="86"/>
        <v>0</v>
      </c>
      <c r="AS303" s="35">
        <f t="shared" si="86"/>
        <v>0</v>
      </c>
      <c r="AT303" s="35">
        <f t="shared" si="86"/>
        <v>0</v>
      </c>
      <c r="AU303" s="35">
        <f t="shared" si="86"/>
        <v>0</v>
      </c>
      <c r="AV303" s="35">
        <f t="shared" si="86"/>
        <v>0</v>
      </c>
      <c r="AW303" s="35">
        <f t="shared" si="86"/>
        <v>0</v>
      </c>
      <c r="AX303" s="35">
        <f t="shared" si="86"/>
        <v>0</v>
      </c>
      <c r="AY303" s="35">
        <f t="shared" si="86"/>
        <v>0</v>
      </c>
      <c r="AZ303" s="35">
        <f t="shared" si="86"/>
        <v>0</v>
      </c>
      <c r="BA303" s="35">
        <f t="shared" si="86"/>
        <v>0</v>
      </c>
      <c r="BB303" s="35">
        <f t="shared" si="86"/>
        <v>0</v>
      </c>
      <c r="BC303" s="35">
        <f t="shared" si="86"/>
        <v>0</v>
      </c>
      <c r="BD303" s="35">
        <f t="shared" si="86"/>
        <v>0</v>
      </c>
      <c r="BE303" s="26">
        <f t="shared" ref="BE303:BE306" si="87">SUM(B303:BD303)</f>
        <v>0</v>
      </c>
      <c r="BF303" s="50" t="e">
        <f t="shared" ref="BF303:BF306" si="88">BE303/$BE$280*100</f>
        <v>#DIV/0!</v>
      </c>
    </row>
    <row r="304" spans="1:58" x14ac:dyDescent="0.25">
      <c r="A304" s="2" t="str">
        <f>Services!A15</f>
        <v>Clostridioides</v>
      </c>
      <c r="B304" s="35">
        <f t="shared" si="82"/>
        <v>0</v>
      </c>
      <c r="C304" s="35">
        <f t="shared" si="82"/>
        <v>0</v>
      </c>
      <c r="D304" s="35">
        <f t="shared" si="82"/>
        <v>0</v>
      </c>
      <c r="E304" s="35">
        <f t="shared" si="82"/>
        <v>0</v>
      </c>
      <c r="F304" s="35">
        <f t="shared" si="82"/>
        <v>0</v>
      </c>
      <c r="G304" s="35">
        <f t="shared" si="82"/>
        <v>0</v>
      </c>
      <c r="H304" s="35">
        <f t="shared" si="82"/>
        <v>0</v>
      </c>
      <c r="I304" s="35">
        <f t="shared" si="82"/>
        <v>0</v>
      </c>
      <c r="J304" s="35">
        <f t="shared" si="82"/>
        <v>0</v>
      </c>
      <c r="K304" s="35">
        <f t="shared" si="82"/>
        <v>0</v>
      </c>
      <c r="L304" s="35">
        <f t="shared" si="83"/>
        <v>0</v>
      </c>
      <c r="M304" s="35">
        <f t="shared" si="83"/>
        <v>0</v>
      </c>
      <c r="N304" s="35">
        <f t="shared" si="83"/>
        <v>0</v>
      </c>
      <c r="O304" s="35">
        <f t="shared" si="83"/>
        <v>0</v>
      </c>
      <c r="P304" s="35">
        <f t="shared" si="83"/>
        <v>0</v>
      </c>
      <c r="Q304" s="35">
        <f t="shared" si="83"/>
        <v>0</v>
      </c>
      <c r="R304" s="35">
        <f t="shared" si="83"/>
        <v>0</v>
      </c>
      <c r="S304" s="35">
        <f t="shared" si="83"/>
        <v>0</v>
      </c>
      <c r="T304" s="35">
        <f t="shared" si="83"/>
        <v>0</v>
      </c>
      <c r="U304" s="35">
        <f t="shared" si="83"/>
        <v>0</v>
      </c>
      <c r="V304" s="35">
        <f t="shared" si="84"/>
        <v>0</v>
      </c>
      <c r="W304" s="35">
        <f t="shared" si="84"/>
        <v>0</v>
      </c>
      <c r="X304" s="35">
        <f t="shared" si="84"/>
        <v>0</v>
      </c>
      <c r="Y304" s="35">
        <f t="shared" si="84"/>
        <v>0</v>
      </c>
      <c r="Z304" s="35">
        <f t="shared" si="84"/>
        <v>0</v>
      </c>
      <c r="AA304" s="35">
        <f t="shared" si="84"/>
        <v>0</v>
      </c>
      <c r="AB304" s="35">
        <f t="shared" si="84"/>
        <v>0</v>
      </c>
      <c r="AC304" s="35">
        <f t="shared" si="84"/>
        <v>0</v>
      </c>
      <c r="AD304" s="35">
        <f t="shared" si="84"/>
        <v>0</v>
      </c>
      <c r="AE304" s="35">
        <f t="shared" si="84"/>
        <v>0</v>
      </c>
      <c r="AF304" s="35">
        <f t="shared" si="85"/>
        <v>0</v>
      </c>
      <c r="AG304" s="35">
        <f t="shared" si="85"/>
        <v>0</v>
      </c>
      <c r="AH304" s="35">
        <f t="shared" si="85"/>
        <v>0</v>
      </c>
      <c r="AI304" s="35">
        <f t="shared" si="85"/>
        <v>0</v>
      </c>
      <c r="AJ304" s="35">
        <f t="shared" si="85"/>
        <v>0</v>
      </c>
      <c r="AK304" s="35">
        <f t="shared" si="85"/>
        <v>0</v>
      </c>
      <c r="AL304" s="35">
        <f t="shared" si="85"/>
        <v>0</v>
      </c>
      <c r="AM304" s="35">
        <f t="shared" si="85"/>
        <v>0</v>
      </c>
      <c r="AN304" s="35">
        <f t="shared" si="85"/>
        <v>0</v>
      </c>
      <c r="AO304" s="35">
        <f t="shared" si="85"/>
        <v>0</v>
      </c>
      <c r="AP304" s="35">
        <f t="shared" si="86"/>
        <v>0</v>
      </c>
      <c r="AQ304" s="35">
        <f t="shared" si="86"/>
        <v>0</v>
      </c>
      <c r="AR304" s="35">
        <f t="shared" si="86"/>
        <v>0</v>
      </c>
      <c r="AS304" s="35">
        <f t="shared" si="86"/>
        <v>0</v>
      </c>
      <c r="AT304" s="35">
        <f t="shared" si="86"/>
        <v>0</v>
      </c>
      <c r="AU304" s="35">
        <f t="shared" si="86"/>
        <v>0</v>
      </c>
      <c r="AV304" s="35">
        <f t="shared" si="86"/>
        <v>0</v>
      </c>
      <c r="AW304" s="35">
        <f t="shared" si="86"/>
        <v>0</v>
      </c>
      <c r="AX304" s="35">
        <f t="shared" si="86"/>
        <v>0</v>
      </c>
      <c r="AY304" s="35">
        <f t="shared" si="86"/>
        <v>0</v>
      </c>
      <c r="AZ304" s="35">
        <f t="shared" si="86"/>
        <v>0</v>
      </c>
      <c r="BA304" s="35">
        <f t="shared" si="86"/>
        <v>0</v>
      </c>
      <c r="BB304" s="35">
        <f t="shared" si="86"/>
        <v>0</v>
      </c>
      <c r="BC304" s="35">
        <f t="shared" si="86"/>
        <v>0</v>
      </c>
      <c r="BD304" s="35">
        <f t="shared" si="86"/>
        <v>0</v>
      </c>
      <c r="BE304" s="26">
        <f t="shared" si="87"/>
        <v>0</v>
      </c>
      <c r="BF304" s="50" t="e">
        <f t="shared" si="88"/>
        <v>#DIV/0!</v>
      </c>
    </row>
    <row r="305" spans="1:58" x14ac:dyDescent="0.25">
      <c r="A305" s="2" t="str">
        <f>Services!A16</f>
        <v>Autres</v>
      </c>
      <c r="B305" s="35">
        <f t="shared" si="82"/>
        <v>0</v>
      </c>
      <c r="C305" s="35">
        <f t="shared" si="82"/>
        <v>0</v>
      </c>
      <c r="D305" s="35">
        <f t="shared" si="82"/>
        <v>0</v>
      </c>
      <c r="E305" s="35">
        <f t="shared" si="82"/>
        <v>0</v>
      </c>
      <c r="F305" s="35">
        <f t="shared" si="82"/>
        <v>0</v>
      </c>
      <c r="G305" s="35">
        <f t="shared" si="82"/>
        <v>0</v>
      </c>
      <c r="H305" s="35">
        <f t="shared" si="82"/>
        <v>0</v>
      </c>
      <c r="I305" s="35">
        <f t="shared" si="82"/>
        <v>0</v>
      </c>
      <c r="J305" s="35">
        <f t="shared" si="82"/>
        <v>0</v>
      </c>
      <c r="K305" s="35">
        <f t="shared" si="82"/>
        <v>0</v>
      </c>
      <c r="L305" s="35">
        <f t="shared" si="83"/>
        <v>0</v>
      </c>
      <c r="M305" s="35">
        <f t="shared" si="83"/>
        <v>0</v>
      </c>
      <c r="N305" s="35">
        <f t="shared" si="83"/>
        <v>0</v>
      </c>
      <c r="O305" s="35">
        <f t="shared" si="83"/>
        <v>0</v>
      </c>
      <c r="P305" s="35">
        <f t="shared" si="83"/>
        <v>0</v>
      </c>
      <c r="Q305" s="35">
        <f t="shared" si="83"/>
        <v>0</v>
      </c>
      <c r="R305" s="35">
        <f t="shared" si="83"/>
        <v>0</v>
      </c>
      <c r="S305" s="35">
        <f t="shared" si="83"/>
        <v>0</v>
      </c>
      <c r="T305" s="35">
        <f t="shared" si="83"/>
        <v>0</v>
      </c>
      <c r="U305" s="35">
        <f t="shared" si="83"/>
        <v>0</v>
      </c>
      <c r="V305" s="35">
        <f t="shared" si="84"/>
        <v>0</v>
      </c>
      <c r="W305" s="35">
        <f t="shared" si="84"/>
        <v>0</v>
      </c>
      <c r="X305" s="35">
        <f t="shared" si="84"/>
        <v>0</v>
      </c>
      <c r="Y305" s="35">
        <f t="shared" si="84"/>
        <v>0</v>
      </c>
      <c r="Z305" s="35">
        <f t="shared" si="84"/>
        <v>0</v>
      </c>
      <c r="AA305" s="35">
        <f t="shared" si="84"/>
        <v>0</v>
      </c>
      <c r="AB305" s="35">
        <f t="shared" si="84"/>
        <v>0</v>
      </c>
      <c r="AC305" s="35">
        <f t="shared" si="84"/>
        <v>0</v>
      </c>
      <c r="AD305" s="35">
        <f t="shared" si="84"/>
        <v>0</v>
      </c>
      <c r="AE305" s="35">
        <f t="shared" si="84"/>
        <v>0</v>
      </c>
      <c r="AF305" s="35">
        <f t="shared" si="85"/>
        <v>0</v>
      </c>
      <c r="AG305" s="35">
        <f t="shared" si="85"/>
        <v>0</v>
      </c>
      <c r="AH305" s="35">
        <f t="shared" si="85"/>
        <v>0</v>
      </c>
      <c r="AI305" s="35">
        <f t="shared" si="85"/>
        <v>0</v>
      </c>
      <c r="AJ305" s="35">
        <f t="shared" si="85"/>
        <v>0</v>
      </c>
      <c r="AK305" s="35">
        <f t="shared" si="85"/>
        <v>0</v>
      </c>
      <c r="AL305" s="35">
        <f t="shared" si="85"/>
        <v>0</v>
      </c>
      <c r="AM305" s="35">
        <f t="shared" si="85"/>
        <v>0</v>
      </c>
      <c r="AN305" s="35">
        <f t="shared" si="85"/>
        <v>0</v>
      </c>
      <c r="AO305" s="35">
        <f t="shared" si="85"/>
        <v>0</v>
      </c>
      <c r="AP305" s="35">
        <f t="shared" si="86"/>
        <v>0</v>
      </c>
      <c r="AQ305" s="35">
        <f t="shared" si="86"/>
        <v>0</v>
      </c>
      <c r="AR305" s="35">
        <f t="shared" si="86"/>
        <v>0</v>
      </c>
      <c r="AS305" s="35">
        <f t="shared" si="86"/>
        <v>0</v>
      </c>
      <c r="AT305" s="35">
        <f t="shared" si="86"/>
        <v>0</v>
      </c>
      <c r="AU305" s="35">
        <f t="shared" si="86"/>
        <v>0</v>
      </c>
      <c r="AV305" s="35">
        <f t="shared" si="86"/>
        <v>0</v>
      </c>
      <c r="AW305" s="35">
        <f t="shared" si="86"/>
        <v>0</v>
      </c>
      <c r="AX305" s="35">
        <f t="shared" si="86"/>
        <v>0</v>
      </c>
      <c r="AY305" s="35">
        <f t="shared" si="86"/>
        <v>0</v>
      </c>
      <c r="AZ305" s="35">
        <f t="shared" si="86"/>
        <v>0</v>
      </c>
      <c r="BA305" s="35">
        <f t="shared" si="86"/>
        <v>0</v>
      </c>
      <c r="BB305" s="35">
        <f t="shared" si="86"/>
        <v>0</v>
      </c>
      <c r="BC305" s="35">
        <f t="shared" si="86"/>
        <v>0</v>
      </c>
      <c r="BD305" s="35">
        <f t="shared" si="86"/>
        <v>0</v>
      </c>
      <c r="BE305" s="26">
        <f t="shared" si="87"/>
        <v>0</v>
      </c>
      <c r="BF305" s="50" t="e">
        <f t="shared" si="88"/>
        <v>#DIV/0!</v>
      </c>
    </row>
    <row r="306" spans="1:58" x14ac:dyDescent="0.25">
      <c r="A306" s="2" t="str">
        <f>Services!A17</f>
        <v>BHRe</v>
      </c>
      <c r="B306" s="35">
        <f t="shared" ref="B306:AO306" si="89">IF(AND(B$10=$A306)*(B$8=$B$279)*(B$7&gt;=$B$276)*(B$7&lt;=$B$277),1,0)</f>
        <v>0</v>
      </c>
      <c r="C306" s="35">
        <f t="shared" si="89"/>
        <v>0</v>
      </c>
      <c r="D306" s="35">
        <f t="shared" si="89"/>
        <v>0</v>
      </c>
      <c r="E306" s="35">
        <f t="shared" si="89"/>
        <v>0</v>
      </c>
      <c r="F306" s="35">
        <f t="shared" si="89"/>
        <v>0</v>
      </c>
      <c r="G306" s="35">
        <f t="shared" si="89"/>
        <v>0</v>
      </c>
      <c r="H306" s="35">
        <f t="shared" si="89"/>
        <v>0</v>
      </c>
      <c r="I306" s="35">
        <f t="shared" si="89"/>
        <v>0</v>
      </c>
      <c r="J306" s="35">
        <f t="shared" si="89"/>
        <v>0</v>
      </c>
      <c r="K306" s="35">
        <f t="shared" si="89"/>
        <v>0</v>
      </c>
      <c r="L306" s="35">
        <f t="shared" si="89"/>
        <v>0</v>
      </c>
      <c r="M306" s="35">
        <f t="shared" si="89"/>
        <v>0</v>
      </c>
      <c r="N306" s="35">
        <f t="shared" si="89"/>
        <v>0</v>
      </c>
      <c r="O306" s="35">
        <f t="shared" si="89"/>
        <v>0</v>
      </c>
      <c r="P306" s="35">
        <f t="shared" si="89"/>
        <v>0</v>
      </c>
      <c r="Q306" s="35">
        <f t="shared" si="89"/>
        <v>0</v>
      </c>
      <c r="R306" s="35">
        <f t="shared" si="89"/>
        <v>0</v>
      </c>
      <c r="S306" s="35">
        <f t="shared" si="89"/>
        <v>0</v>
      </c>
      <c r="T306" s="35">
        <f t="shared" si="89"/>
        <v>0</v>
      </c>
      <c r="U306" s="35">
        <f t="shared" si="89"/>
        <v>0</v>
      </c>
      <c r="V306" s="35">
        <f t="shared" si="89"/>
        <v>0</v>
      </c>
      <c r="W306" s="35">
        <f t="shared" si="89"/>
        <v>0</v>
      </c>
      <c r="X306" s="35">
        <f t="shared" si="89"/>
        <v>0</v>
      </c>
      <c r="Y306" s="35">
        <f t="shared" si="89"/>
        <v>0</v>
      </c>
      <c r="Z306" s="35">
        <f t="shared" si="89"/>
        <v>0</v>
      </c>
      <c r="AA306" s="35">
        <f t="shared" si="89"/>
        <v>0</v>
      </c>
      <c r="AB306" s="35">
        <f t="shared" si="89"/>
        <v>0</v>
      </c>
      <c r="AC306" s="35">
        <f t="shared" si="89"/>
        <v>0</v>
      </c>
      <c r="AD306" s="35">
        <f t="shared" si="89"/>
        <v>0</v>
      </c>
      <c r="AE306" s="35">
        <f t="shared" si="89"/>
        <v>0</v>
      </c>
      <c r="AF306" s="35">
        <f t="shared" si="89"/>
        <v>0</v>
      </c>
      <c r="AG306" s="35">
        <f t="shared" si="89"/>
        <v>0</v>
      </c>
      <c r="AH306" s="35">
        <f t="shared" si="89"/>
        <v>0</v>
      </c>
      <c r="AI306" s="35">
        <f t="shared" si="89"/>
        <v>0</v>
      </c>
      <c r="AJ306" s="35">
        <f t="shared" si="89"/>
        <v>0</v>
      </c>
      <c r="AK306" s="35">
        <f t="shared" si="89"/>
        <v>0</v>
      </c>
      <c r="AL306" s="35">
        <f t="shared" si="89"/>
        <v>0</v>
      </c>
      <c r="AM306" s="35">
        <f t="shared" si="89"/>
        <v>0</v>
      </c>
      <c r="AN306" s="35">
        <f t="shared" si="89"/>
        <v>0</v>
      </c>
      <c r="AO306" s="35">
        <f t="shared" si="89"/>
        <v>0</v>
      </c>
      <c r="AP306" s="35">
        <f t="shared" ref="AP306:BD306" si="90">IF(AND(AP$10=$A306)*(AP$8=$B$279)*(AP$7&gt;=$B$276)*(AP$7&lt;=$B$277),1,0)</f>
        <v>0</v>
      </c>
      <c r="AQ306" s="35">
        <f t="shared" si="90"/>
        <v>0</v>
      </c>
      <c r="AR306" s="35">
        <f t="shared" si="90"/>
        <v>0</v>
      </c>
      <c r="AS306" s="35">
        <f t="shared" si="90"/>
        <v>0</v>
      </c>
      <c r="AT306" s="35">
        <f t="shared" si="90"/>
        <v>0</v>
      </c>
      <c r="AU306" s="35">
        <f t="shared" si="90"/>
        <v>0</v>
      </c>
      <c r="AV306" s="35">
        <f t="shared" si="90"/>
        <v>0</v>
      </c>
      <c r="AW306" s="35">
        <f t="shared" si="90"/>
        <v>0</v>
      </c>
      <c r="AX306" s="35">
        <f t="shared" si="90"/>
        <v>0</v>
      </c>
      <c r="AY306" s="35">
        <f t="shared" si="90"/>
        <v>0</v>
      </c>
      <c r="AZ306" s="35">
        <f t="shared" si="90"/>
        <v>0</v>
      </c>
      <c r="BA306" s="35">
        <f t="shared" si="90"/>
        <v>0</v>
      </c>
      <c r="BB306" s="35">
        <f t="shared" si="90"/>
        <v>0</v>
      </c>
      <c r="BC306" s="35">
        <f t="shared" si="90"/>
        <v>0</v>
      </c>
      <c r="BD306" s="35">
        <f t="shared" si="90"/>
        <v>0</v>
      </c>
      <c r="BE306" s="26">
        <f t="shared" si="87"/>
        <v>0</v>
      </c>
      <c r="BF306" s="50" t="e">
        <f t="shared" si="88"/>
        <v>#DIV/0!</v>
      </c>
    </row>
    <row r="309" spans="1:58" x14ac:dyDescent="0.25">
      <c r="A309" t="s">
        <v>72</v>
      </c>
    </row>
    <row r="310" spans="1:58" x14ac:dyDescent="0.25">
      <c r="A310" s="69">
        <f>Services!C10</f>
        <v>0</v>
      </c>
      <c r="B310" s="35">
        <f t="shared" ref="B310:K319" si="91">IF(AND(B$8=$A310)*(B$8&lt;&gt;"")*(B$7&gt;=$B$276)*(B$7&lt;=$B$277),1,0)</f>
        <v>0</v>
      </c>
      <c r="C310" s="35">
        <f t="shared" si="91"/>
        <v>0</v>
      </c>
      <c r="D310" s="35">
        <f t="shared" si="91"/>
        <v>0</v>
      </c>
      <c r="E310" s="35">
        <f t="shared" si="91"/>
        <v>0</v>
      </c>
      <c r="F310" s="35">
        <f t="shared" si="91"/>
        <v>0</v>
      </c>
      <c r="G310" s="35">
        <f t="shared" si="91"/>
        <v>0</v>
      </c>
      <c r="H310" s="35">
        <f t="shared" si="91"/>
        <v>0</v>
      </c>
      <c r="I310" s="35">
        <f t="shared" si="91"/>
        <v>0</v>
      </c>
      <c r="J310" s="35">
        <f t="shared" si="91"/>
        <v>0</v>
      </c>
      <c r="K310" s="35">
        <f t="shared" si="91"/>
        <v>0</v>
      </c>
      <c r="L310" s="35">
        <f t="shared" ref="L310:U319" si="92">IF(AND(L$8=$A310)*(L$8&lt;&gt;"")*(L$7&gt;=$B$276)*(L$7&lt;=$B$277),1,0)</f>
        <v>0</v>
      </c>
      <c r="M310" s="35">
        <f t="shared" si="92"/>
        <v>0</v>
      </c>
      <c r="N310" s="35">
        <f t="shared" si="92"/>
        <v>0</v>
      </c>
      <c r="O310" s="35">
        <f t="shared" si="92"/>
        <v>0</v>
      </c>
      <c r="P310" s="35">
        <f t="shared" si="92"/>
        <v>0</v>
      </c>
      <c r="Q310" s="35">
        <f t="shared" si="92"/>
        <v>0</v>
      </c>
      <c r="R310" s="35">
        <f t="shared" si="92"/>
        <v>0</v>
      </c>
      <c r="S310" s="35">
        <f t="shared" si="92"/>
        <v>0</v>
      </c>
      <c r="T310" s="35">
        <f t="shared" si="92"/>
        <v>0</v>
      </c>
      <c r="U310" s="35">
        <f t="shared" si="92"/>
        <v>0</v>
      </c>
      <c r="V310" s="35">
        <f t="shared" ref="V310:AE319" si="93">IF(AND(V$8=$A310)*(V$8&lt;&gt;"")*(V$7&gt;=$B$276)*(V$7&lt;=$B$277),1,0)</f>
        <v>0</v>
      </c>
      <c r="W310" s="35">
        <f t="shared" si="93"/>
        <v>0</v>
      </c>
      <c r="X310" s="35">
        <f t="shared" si="93"/>
        <v>0</v>
      </c>
      <c r="Y310" s="35">
        <f t="shared" si="93"/>
        <v>0</v>
      </c>
      <c r="Z310" s="35">
        <f t="shared" si="93"/>
        <v>0</v>
      </c>
      <c r="AA310" s="35">
        <f t="shared" si="93"/>
        <v>0</v>
      </c>
      <c r="AB310" s="35">
        <f t="shared" si="93"/>
        <v>0</v>
      </c>
      <c r="AC310" s="35">
        <f t="shared" si="93"/>
        <v>0</v>
      </c>
      <c r="AD310" s="35">
        <f t="shared" si="93"/>
        <v>0</v>
      </c>
      <c r="AE310" s="35">
        <f t="shared" si="93"/>
        <v>0</v>
      </c>
      <c r="AF310" s="35">
        <f t="shared" ref="AF310:AO319" si="94">IF(AND(AF$8=$A310)*(AF$8&lt;&gt;"")*(AF$7&gt;=$B$276)*(AF$7&lt;=$B$277),1,0)</f>
        <v>0</v>
      </c>
      <c r="AG310" s="35">
        <f t="shared" si="94"/>
        <v>0</v>
      </c>
      <c r="AH310" s="35">
        <f t="shared" si="94"/>
        <v>0</v>
      </c>
      <c r="AI310" s="35">
        <f t="shared" si="94"/>
        <v>0</v>
      </c>
      <c r="AJ310" s="35">
        <f t="shared" si="94"/>
        <v>0</v>
      </c>
      <c r="AK310" s="35">
        <f t="shared" si="94"/>
        <v>0</v>
      </c>
      <c r="AL310" s="35">
        <f t="shared" si="94"/>
        <v>0</v>
      </c>
      <c r="AM310" s="35">
        <f t="shared" si="94"/>
        <v>0</v>
      </c>
      <c r="AN310" s="35">
        <f t="shared" si="94"/>
        <v>0</v>
      </c>
      <c r="AO310" s="35">
        <f t="shared" si="94"/>
        <v>0</v>
      </c>
      <c r="AP310" s="35">
        <f t="shared" ref="AP310:BD319" si="95">IF(AND(AP$8=$A310)*(AP$8&lt;&gt;"")*(AP$7&gt;=$B$276)*(AP$7&lt;=$B$277),1,0)</f>
        <v>0</v>
      </c>
      <c r="AQ310" s="35">
        <f t="shared" si="95"/>
        <v>0</v>
      </c>
      <c r="AR310" s="35">
        <f t="shared" si="95"/>
        <v>0</v>
      </c>
      <c r="AS310" s="35">
        <f t="shared" si="95"/>
        <v>0</v>
      </c>
      <c r="AT310" s="35">
        <f t="shared" si="95"/>
        <v>0</v>
      </c>
      <c r="AU310" s="35">
        <f t="shared" si="95"/>
        <v>0</v>
      </c>
      <c r="AV310" s="35">
        <f t="shared" si="95"/>
        <v>0</v>
      </c>
      <c r="AW310" s="35">
        <f t="shared" si="95"/>
        <v>0</v>
      </c>
      <c r="AX310" s="35">
        <f t="shared" si="95"/>
        <v>0</v>
      </c>
      <c r="AY310" s="35">
        <f t="shared" si="95"/>
        <v>0</v>
      </c>
      <c r="AZ310" s="35">
        <f t="shared" si="95"/>
        <v>0</v>
      </c>
      <c r="BA310" s="35">
        <f t="shared" si="95"/>
        <v>0</v>
      </c>
      <c r="BB310" s="35">
        <f t="shared" si="95"/>
        <v>0</v>
      </c>
      <c r="BC310" s="35">
        <f t="shared" si="95"/>
        <v>0</v>
      </c>
      <c r="BD310" s="35">
        <f t="shared" si="95"/>
        <v>0</v>
      </c>
      <c r="BE310" s="70">
        <f>SUM(B310:BD310)</f>
        <v>0</v>
      </c>
    </row>
    <row r="311" spans="1:58" x14ac:dyDescent="0.25">
      <c r="A311" s="69">
        <f>Services!C11</f>
        <v>0</v>
      </c>
      <c r="B311" s="35">
        <f t="shared" si="91"/>
        <v>0</v>
      </c>
      <c r="C311" s="35">
        <f t="shared" si="91"/>
        <v>0</v>
      </c>
      <c r="D311" s="35">
        <f t="shared" si="91"/>
        <v>0</v>
      </c>
      <c r="E311" s="35">
        <f t="shared" si="91"/>
        <v>0</v>
      </c>
      <c r="F311" s="35">
        <f t="shared" si="91"/>
        <v>0</v>
      </c>
      <c r="G311" s="35">
        <f t="shared" si="91"/>
        <v>0</v>
      </c>
      <c r="H311" s="35">
        <f t="shared" si="91"/>
        <v>0</v>
      </c>
      <c r="I311" s="35">
        <f t="shared" si="91"/>
        <v>0</v>
      </c>
      <c r="J311" s="35">
        <f t="shared" si="91"/>
        <v>0</v>
      </c>
      <c r="K311" s="35">
        <f t="shared" si="91"/>
        <v>0</v>
      </c>
      <c r="L311" s="35">
        <f t="shared" si="92"/>
        <v>0</v>
      </c>
      <c r="M311" s="35">
        <f t="shared" si="92"/>
        <v>0</v>
      </c>
      <c r="N311" s="35">
        <f t="shared" si="92"/>
        <v>0</v>
      </c>
      <c r="O311" s="35">
        <f t="shared" si="92"/>
        <v>0</v>
      </c>
      <c r="P311" s="35">
        <f t="shared" si="92"/>
        <v>0</v>
      </c>
      <c r="Q311" s="35">
        <f t="shared" si="92"/>
        <v>0</v>
      </c>
      <c r="R311" s="35">
        <f t="shared" si="92"/>
        <v>0</v>
      </c>
      <c r="S311" s="35">
        <f t="shared" si="92"/>
        <v>0</v>
      </c>
      <c r="T311" s="35">
        <f t="shared" si="92"/>
        <v>0</v>
      </c>
      <c r="U311" s="35">
        <f t="shared" si="92"/>
        <v>0</v>
      </c>
      <c r="V311" s="35">
        <f t="shared" si="93"/>
        <v>0</v>
      </c>
      <c r="W311" s="35">
        <f t="shared" si="93"/>
        <v>0</v>
      </c>
      <c r="X311" s="35">
        <f t="shared" si="93"/>
        <v>0</v>
      </c>
      <c r="Y311" s="35">
        <f t="shared" si="93"/>
        <v>0</v>
      </c>
      <c r="Z311" s="35">
        <f t="shared" si="93"/>
        <v>0</v>
      </c>
      <c r="AA311" s="35">
        <f t="shared" si="93"/>
        <v>0</v>
      </c>
      <c r="AB311" s="35">
        <f t="shared" si="93"/>
        <v>0</v>
      </c>
      <c r="AC311" s="35">
        <f t="shared" si="93"/>
        <v>0</v>
      </c>
      <c r="AD311" s="35">
        <f t="shared" si="93"/>
        <v>0</v>
      </c>
      <c r="AE311" s="35">
        <f t="shared" si="93"/>
        <v>0</v>
      </c>
      <c r="AF311" s="35">
        <f t="shared" si="94"/>
        <v>0</v>
      </c>
      <c r="AG311" s="35">
        <f t="shared" si="94"/>
        <v>0</v>
      </c>
      <c r="AH311" s="35">
        <f t="shared" si="94"/>
        <v>0</v>
      </c>
      <c r="AI311" s="35">
        <f t="shared" si="94"/>
        <v>0</v>
      </c>
      <c r="AJ311" s="35">
        <f t="shared" si="94"/>
        <v>0</v>
      </c>
      <c r="AK311" s="35">
        <f t="shared" si="94"/>
        <v>0</v>
      </c>
      <c r="AL311" s="35">
        <f t="shared" si="94"/>
        <v>0</v>
      </c>
      <c r="AM311" s="35">
        <f t="shared" si="94"/>
        <v>0</v>
      </c>
      <c r="AN311" s="35">
        <f t="shared" si="94"/>
        <v>0</v>
      </c>
      <c r="AO311" s="35">
        <f t="shared" si="94"/>
        <v>0</v>
      </c>
      <c r="AP311" s="35">
        <f t="shared" si="95"/>
        <v>0</v>
      </c>
      <c r="AQ311" s="35">
        <f t="shared" si="95"/>
        <v>0</v>
      </c>
      <c r="AR311" s="35">
        <f t="shared" si="95"/>
        <v>0</v>
      </c>
      <c r="AS311" s="35">
        <f t="shared" si="95"/>
        <v>0</v>
      </c>
      <c r="AT311" s="35">
        <f t="shared" si="95"/>
        <v>0</v>
      </c>
      <c r="AU311" s="35">
        <f t="shared" si="95"/>
        <v>0</v>
      </c>
      <c r="AV311" s="35">
        <f t="shared" si="95"/>
        <v>0</v>
      </c>
      <c r="AW311" s="35">
        <f t="shared" si="95"/>
        <v>0</v>
      </c>
      <c r="AX311" s="35">
        <f t="shared" si="95"/>
        <v>0</v>
      </c>
      <c r="AY311" s="35">
        <f t="shared" si="95"/>
        <v>0</v>
      </c>
      <c r="AZ311" s="35">
        <f t="shared" si="95"/>
        <v>0</v>
      </c>
      <c r="BA311" s="35">
        <f t="shared" si="95"/>
        <v>0</v>
      </c>
      <c r="BB311" s="35">
        <f t="shared" si="95"/>
        <v>0</v>
      </c>
      <c r="BC311" s="35">
        <f t="shared" si="95"/>
        <v>0</v>
      </c>
      <c r="BD311" s="35">
        <f t="shared" si="95"/>
        <v>0</v>
      </c>
      <c r="BE311" s="70">
        <f t="shared" ref="BE311:BE335" si="96">SUM(B311:BD311)</f>
        <v>0</v>
      </c>
    </row>
    <row r="312" spans="1:58" x14ac:dyDescent="0.25">
      <c r="A312" s="69">
        <f>Services!C12</f>
        <v>0</v>
      </c>
      <c r="B312" s="35">
        <f t="shared" si="91"/>
        <v>0</v>
      </c>
      <c r="C312" s="35">
        <f t="shared" si="91"/>
        <v>0</v>
      </c>
      <c r="D312" s="35">
        <f t="shared" si="91"/>
        <v>0</v>
      </c>
      <c r="E312" s="35">
        <f t="shared" si="91"/>
        <v>0</v>
      </c>
      <c r="F312" s="35">
        <f t="shared" si="91"/>
        <v>0</v>
      </c>
      <c r="G312" s="35">
        <f t="shared" si="91"/>
        <v>0</v>
      </c>
      <c r="H312" s="35">
        <f t="shared" si="91"/>
        <v>0</v>
      </c>
      <c r="I312" s="35">
        <f t="shared" si="91"/>
        <v>0</v>
      </c>
      <c r="J312" s="35">
        <f t="shared" si="91"/>
        <v>0</v>
      </c>
      <c r="K312" s="35">
        <f t="shared" si="91"/>
        <v>0</v>
      </c>
      <c r="L312" s="35">
        <f t="shared" si="92"/>
        <v>0</v>
      </c>
      <c r="M312" s="35">
        <f t="shared" si="92"/>
        <v>0</v>
      </c>
      <c r="N312" s="35">
        <f t="shared" si="92"/>
        <v>0</v>
      </c>
      <c r="O312" s="35">
        <f t="shared" si="92"/>
        <v>0</v>
      </c>
      <c r="P312" s="35">
        <f t="shared" si="92"/>
        <v>0</v>
      </c>
      <c r="Q312" s="35">
        <f t="shared" si="92"/>
        <v>0</v>
      </c>
      <c r="R312" s="35">
        <f t="shared" si="92"/>
        <v>0</v>
      </c>
      <c r="S312" s="35">
        <f t="shared" si="92"/>
        <v>0</v>
      </c>
      <c r="T312" s="35">
        <f t="shared" si="92"/>
        <v>0</v>
      </c>
      <c r="U312" s="35">
        <f t="shared" si="92"/>
        <v>0</v>
      </c>
      <c r="V312" s="35">
        <f t="shared" si="93"/>
        <v>0</v>
      </c>
      <c r="W312" s="35">
        <f t="shared" si="93"/>
        <v>0</v>
      </c>
      <c r="X312" s="35">
        <f t="shared" si="93"/>
        <v>0</v>
      </c>
      <c r="Y312" s="35">
        <f t="shared" si="93"/>
        <v>0</v>
      </c>
      <c r="Z312" s="35">
        <f t="shared" si="93"/>
        <v>0</v>
      </c>
      <c r="AA312" s="35">
        <f t="shared" si="93"/>
        <v>0</v>
      </c>
      <c r="AB312" s="35">
        <f t="shared" si="93"/>
        <v>0</v>
      </c>
      <c r="AC312" s="35">
        <f t="shared" si="93"/>
        <v>0</v>
      </c>
      <c r="AD312" s="35">
        <f t="shared" si="93"/>
        <v>0</v>
      </c>
      <c r="AE312" s="35">
        <f t="shared" si="93"/>
        <v>0</v>
      </c>
      <c r="AF312" s="35">
        <f t="shared" si="94"/>
        <v>0</v>
      </c>
      <c r="AG312" s="35">
        <f t="shared" si="94"/>
        <v>0</v>
      </c>
      <c r="AH312" s="35">
        <f t="shared" si="94"/>
        <v>0</v>
      </c>
      <c r="AI312" s="35">
        <f t="shared" si="94"/>
        <v>0</v>
      </c>
      <c r="AJ312" s="35">
        <f t="shared" si="94"/>
        <v>0</v>
      </c>
      <c r="AK312" s="35">
        <f t="shared" si="94"/>
        <v>0</v>
      </c>
      <c r="AL312" s="35">
        <f t="shared" si="94"/>
        <v>0</v>
      </c>
      <c r="AM312" s="35">
        <f t="shared" si="94"/>
        <v>0</v>
      </c>
      <c r="AN312" s="35">
        <f t="shared" si="94"/>
        <v>0</v>
      </c>
      <c r="AO312" s="35">
        <f t="shared" si="94"/>
        <v>0</v>
      </c>
      <c r="AP312" s="35">
        <f t="shared" si="95"/>
        <v>0</v>
      </c>
      <c r="AQ312" s="35">
        <f t="shared" si="95"/>
        <v>0</v>
      </c>
      <c r="AR312" s="35">
        <f t="shared" si="95"/>
        <v>0</v>
      </c>
      <c r="AS312" s="35">
        <f t="shared" si="95"/>
        <v>0</v>
      </c>
      <c r="AT312" s="35">
        <f t="shared" si="95"/>
        <v>0</v>
      </c>
      <c r="AU312" s="35">
        <f t="shared" si="95"/>
        <v>0</v>
      </c>
      <c r="AV312" s="35">
        <f t="shared" si="95"/>
        <v>0</v>
      </c>
      <c r="AW312" s="35">
        <f t="shared" si="95"/>
        <v>0</v>
      </c>
      <c r="AX312" s="35">
        <f t="shared" si="95"/>
        <v>0</v>
      </c>
      <c r="AY312" s="35">
        <f t="shared" si="95"/>
        <v>0</v>
      </c>
      <c r="AZ312" s="35">
        <f t="shared" si="95"/>
        <v>0</v>
      </c>
      <c r="BA312" s="35">
        <f t="shared" si="95"/>
        <v>0</v>
      </c>
      <c r="BB312" s="35">
        <f t="shared" si="95"/>
        <v>0</v>
      </c>
      <c r="BC312" s="35">
        <f t="shared" si="95"/>
        <v>0</v>
      </c>
      <c r="BD312" s="35">
        <f t="shared" si="95"/>
        <v>0</v>
      </c>
      <c r="BE312" s="70">
        <f t="shared" si="96"/>
        <v>0</v>
      </c>
    </row>
    <row r="313" spans="1:58" x14ac:dyDescent="0.25">
      <c r="A313" s="69">
        <f>Services!C13</f>
        <v>0</v>
      </c>
      <c r="B313" s="35">
        <f t="shared" si="91"/>
        <v>0</v>
      </c>
      <c r="C313" s="35">
        <f t="shared" si="91"/>
        <v>0</v>
      </c>
      <c r="D313" s="35">
        <f t="shared" si="91"/>
        <v>0</v>
      </c>
      <c r="E313" s="35">
        <f t="shared" si="91"/>
        <v>0</v>
      </c>
      <c r="F313" s="35">
        <f t="shared" si="91"/>
        <v>0</v>
      </c>
      <c r="G313" s="35">
        <f t="shared" si="91"/>
        <v>0</v>
      </c>
      <c r="H313" s="35">
        <f t="shared" si="91"/>
        <v>0</v>
      </c>
      <c r="I313" s="35">
        <f t="shared" si="91"/>
        <v>0</v>
      </c>
      <c r="J313" s="35">
        <f t="shared" si="91"/>
        <v>0</v>
      </c>
      <c r="K313" s="35">
        <f t="shared" si="91"/>
        <v>0</v>
      </c>
      <c r="L313" s="35">
        <f t="shared" si="92"/>
        <v>0</v>
      </c>
      <c r="M313" s="35">
        <f t="shared" si="92"/>
        <v>0</v>
      </c>
      <c r="N313" s="35">
        <f t="shared" si="92"/>
        <v>0</v>
      </c>
      <c r="O313" s="35">
        <f t="shared" si="92"/>
        <v>0</v>
      </c>
      <c r="P313" s="35">
        <f t="shared" si="92"/>
        <v>0</v>
      </c>
      <c r="Q313" s="35">
        <f t="shared" si="92"/>
        <v>0</v>
      </c>
      <c r="R313" s="35">
        <f t="shared" si="92"/>
        <v>0</v>
      </c>
      <c r="S313" s="35">
        <f t="shared" si="92"/>
        <v>0</v>
      </c>
      <c r="T313" s="35">
        <f t="shared" si="92"/>
        <v>0</v>
      </c>
      <c r="U313" s="35">
        <f t="shared" si="92"/>
        <v>0</v>
      </c>
      <c r="V313" s="35">
        <f t="shared" si="93"/>
        <v>0</v>
      </c>
      <c r="W313" s="35">
        <f t="shared" si="93"/>
        <v>0</v>
      </c>
      <c r="X313" s="35">
        <f t="shared" si="93"/>
        <v>0</v>
      </c>
      <c r="Y313" s="35">
        <f t="shared" si="93"/>
        <v>0</v>
      </c>
      <c r="Z313" s="35">
        <f t="shared" si="93"/>
        <v>0</v>
      </c>
      <c r="AA313" s="35">
        <f t="shared" si="93"/>
        <v>0</v>
      </c>
      <c r="AB313" s="35">
        <f t="shared" si="93"/>
        <v>0</v>
      </c>
      <c r="AC313" s="35">
        <f t="shared" si="93"/>
        <v>0</v>
      </c>
      <c r="AD313" s="35">
        <f t="shared" si="93"/>
        <v>0</v>
      </c>
      <c r="AE313" s="35">
        <f t="shared" si="93"/>
        <v>0</v>
      </c>
      <c r="AF313" s="35">
        <f t="shared" si="94"/>
        <v>0</v>
      </c>
      <c r="AG313" s="35">
        <f t="shared" si="94"/>
        <v>0</v>
      </c>
      <c r="AH313" s="35">
        <f t="shared" si="94"/>
        <v>0</v>
      </c>
      <c r="AI313" s="35">
        <f t="shared" si="94"/>
        <v>0</v>
      </c>
      <c r="AJ313" s="35">
        <f t="shared" si="94"/>
        <v>0</v>
      </c>
      <c r="AK313" s="35">
        <f t="shared" si="94"/>
        <v>0</v>
      </c>
      <c r="AL313" s="35">
        <f t="shared" si="94"/>
        <v>0</v>
      </c>
      <c r="AM313" s="35">
        <f t="shared" si="94"/>
        <v>0</v>
      </c>
      <c r="AN313" s="35">
        <f t="shared" si="94"/>
        <v>0</v>
      </c>
      <c r="AO313" s="35">
        <f t="shared" si="94"/>
        <v>0</v>
      </c>
      <c r="AP313" s="35">
        <f t="shared" si="95"/>
        <v>0</v>
      </c>
      <c r="AQ313" s="35">
        <f t="shared" si="95"/>
        <v>0</v>
      </c>
      <c r="AR313" s="35">
        <f t="shared" si="95"/>
        <v>0</v>
      </c>
      <c r="AS313" s="35">
        <f t="shared" si="95"/>
        <v>0</v>
      </c>
      <c r="AT313" s="35">
        <f t="shared" si="95"/>
        <v>0</v>
      </c>
      <c r="AU313" s="35">
        <f t="shared" si="95"/>
        <v>0</v>
      </c>
      <c r="AV313" s="35">
        <f t="shared" si="95"/>
        <v>0</v>
      </c>
      <c r="AW313" s="35">
        <f t="shared" si="95"/>
        <v>0</v>
      </c>
      <c r="AX313" s="35">
        <f t="shared" si="95"/>
        <v>0</v>
      </c>
      <c r="AY313" s="35">
        <f t="shared" si="95"/>
        <v>0</v>
      </c>
      <c r="AZ313" s="35">
        <f t="shared" si="95"/>
        <v>0</v>
      </c>
      <c r="BA313" s="35">
        <f t="shared" si="95"/>
        <v>0</v>
      </c>
      <c r="BB313" s="35">
        <f t="shared" si="95"/>
        <v>0</v>
      </c>
      <c r="BC313" s="35">
        <f t="shared" si="95"/>
        <v>0</v>
      </c>
      <c r="BD313" s="35">
        <f t="shared" si="95"/>
        <v>0</v>
      </c>
      <c r="BE313" s="70">
        <f t="shared" si="96"/>
        <v>0</v>
      </c>
    </row>
    <row r="314" spans="1:58" x14ac:dyDescent="0.25">
      <c r="A314" s="69">
        <f>Services!C14</f>
        <v>0</v>
      </c>
      <c r="B314" s="35">
        <f t="shared" si="91"/>
        <v>0</v>
      </c>
      <c r="C314" s="35">
        <f t="shared" si="91"/>
        <v>0</v>
      </c>
      <c r="D314" s="35">
        <f t="shared" si="91"/>
        <v>0</v>
      </c>
      <c r="E314" s="35">
        <f t="shared" si="91"/>
        <v>0</v>
      </c>
      <c r="F314" s="35">
        <f t="shared" si="91"/>
        <v>0</v>
      </c>
      <c r="G314" s="35">
        <f t="shared" si="91"/>
        <v>0</v>
      </c>
      <c r="H314" s="35">
        <f t="shared" si="91"/>
        <v>0</v>
      </c>
      <c r="I314" s="35">
        <f t="shared" si="91"/>
        <v>0</v>
      </c>
      <c r="J314" s="35">
        <f t="shared" si="91"/>
        <v>0</v>
      </c>
      <c r="K314" s="35">
        <f t="shared" si="91"/>
        <v>0</v>
      </c>
      <c r="L314" s="35">
        <f t="shared" si="92"/>
        <v>0</v>
      </c>
      <c r="M314" s="35">
        <f t="shared" si="92"/>
        <v>0</v>
      </c>
      <c r="N314" s="35">
        <f t="shared" si="92"/>
        <v>0</v>
      </c>
      <c r="O314" s="35">
        <f t="shared" si="92"/>
        <v>0</v>
      </c>
      <c r="P314" s="35">
        <f t="shared" si="92"/>
        <v>0</v>
      </c>
      <c r="Q314" s="35">
        <f t="shared" si="92"/>
        <v>0</v>
      </c>
      <c r="R314" s="35">
        <f t="shared" si="92"/>
        <v>0</v>
      </c>
      <c r="S314" s="35">
        <f t="shared" si="92"/>
        <v>0</v>
      </c>
      <c r="T314" s="35">
        <f t="shared" si="92"/>
        <v>0</v>
      </c>
      <c r="U314" s="35">
        <f t="shared" si="92"/>
        <v>0</v>
      </c>
      <c r="V314" s="35">
        <f t="shared" si="93"/>
        <v>0</v>
      </c>
      <c r="W314" s="35">
        <f t="shared" si="93"/>
        <v>0</v>
      </c>
      <c r="X314" s="35">
        <f t="shared" si="93"/>
        <v>0</v>
      </c>
      <c r="Y314" s="35">
        <f t="shared" si="93"/>
        <v>0</v>
      </c>
      <c r="Z314" s="35">
        <f t="shared" si="93"/>
        <v>0</v>
      </c>
      <c r="AA314" s="35">
        <f t="shared" si="93"/>
        <v>0</v>
      </c>
      <c r="AB314" s="35">
        <f t="shared" si="93"/>
        <v>0</v>
      </c>
      <c r="AC314" s="35">
        <f t="shared" si="93"/>
        <v>0</v>
      </c>
      <c r="AD314" s="35">
        <f t="shared" si="93"/>
        <v>0</v>
      </c>
      <c r="AE314" s="35">
        <f t="shared" si="93"/>
        <v>0</v>
      </c>
      <c r="AF314" s="35">
        <f t="shared" si="94"/>
        <v>0</v>
      </c>
      <c r="AG314" s="35">
        <f t="shared" si="94"/>
        <v>0</v>
      </c>
      <c r="AH314" s="35">
        <f t="shared" si="94"/>
        <v>0</v>
      </c>
      <c r="AI314" s="35">
        <f t="shared" si="94"/>
        <v>0</v>
      </c>
      <c r="AJ314" s="35">
        <f t="shared" si="94"/>
        <v>0</v>
      </c>
      <c r="AK314" s="35">
        <f t="shared" si="94"/>
        <v>0</v>
      </c>
      <c r="AL314" s="35">
        <f t="shared" si="94"/>
        <v>0</v>
      </c>
      <c r="AM314" s="35">
        <f t="shared" si="94"/>
        <v>0</v>
      </c>
      <c r="AN314" s="35">
        <f t="shared" si="94"/>
        <v>0</v>
      </c>
      <c r="AO314" s="35">
        <f t="shared" si="94"/>
        <v>0</v>
      </c>
      <c r="AP314" s="35">
        <f t="shared" si="95"/>
        <v>0</v>
      </c>
      <c r="AQ314" s="35">
        <f t="shared" si="95"/>
        <v>0</v>
      </c>
      <c r="AR314" s="35">
        <f t="shared" si="95"/>
        <v>0</v>
      </c>
      <c r="AS314" s="35">
        <f t="shared" si="95"/>
        <v>0</v>
      </c>
      <c r="AT314" s="35">
        <f t="shared" si="95"/>
        <v>0</v>
      </c>
      <c r="AU314" s="35">
        <f t="shared" si="95"/>
        <v>0</v>
      </c>
      <c r="AV314" s="35">
        <f t="shared" si="95"/>
        <v>0</v>
      </c>
      <c r="AW314" s="35">
        <f t="shared" si="95"/>
        <v>0</v>
      </c>
      <c r="AX314" s="35">
        <f t="shared" si="95"/>
        <v>0</v>
      </c>
      <c r="AY314" s="35">
        <f t="shared" si="95"/>
        <v>0</v>
      </c>
      <c r="AZ314" s="35">
        <f t="shared" si="95"/>
        <v>0</v>
      </c>
      <c r="BA314" s="35">
        <f t="shared" si="95"/>
        <v>0</v>
      </c>
      <c r="BB314" s="35">
        <f t="shared" si="95"/>
        <v>0</v>
      </c>
      <c r="BC314" s="35">
        <f t="shared" si="95"/>
        <v>0</v>
      </c>
      <c r="BD314" s="35">
        <f t="shared" si="95"/>
        <v>0</v>
      </c>
      <c r="BE314" s="70">
        <f t="shared" si="96"/>
        <v>0</v>
      </c>
    </row>
    <row r="315" spans="1:58" x14ac:dyDescent="0.25">
      <c r="A315" s="69">
        <f>Services!C15</f>
        <v>0</v>
      </c>
      <c r="B315" s="35">
        <f t="shared" si="91"/>
        <v>0</v>
      </c>
      <c r="C315" s="35">
        <f t="shared" si="91"/>
        <v>0</v>
      </c>
      <c r="D315" s="35">
        <f t="shared" si="91"/>
        <v>0</v>
      </c>
      <c r="E315" s="35">
        <f t="shared" si="91"/>
        <v>0</v>
      </c>
      <c r="F315" s="35">
        <f t="shared" si="91"/>
        <v>0</v>
      </c>
      <c r="G315" s="35">
        <f t="shared" si="91"/>
        <v>0</v>
      </c>
      <c r="H315" s="35">
        <f t="shared" si="91"/>
        <v>0</v>
      </c>
      <c r="I315" s="35">
        <f t="shared" si="91"/>
        <v>0</v>
      </c>
      <c r="J315" s="35">
        <f t="shared" si="91"/>
        <v>0</v>
      </c>
      <c r="K315" s="35">
        <f t="shared" si="91"/>
        <v>0</v>
      </c>
      <c r="L315" s="35">
        <f t="shared" si="92"/>
        <v>0</v>
      </c>
      <c r="M315" s="35">
        <f t="shared" si="92"/>
        <v>0</v>
      </c>
      <c r="N315" s="35">
        <f t="shared" si="92"/>
        <v>0</v>
      </c>
      <c r="O315" s="35">
        <f t="shared" si="92"/>
        <v>0</v>
      </c>
      <c r="P315" s="35">
        <f t="shared" si="92"/>
        <v>0</v>
      </c>
      <c r="Q315" s="35">
        <f t="shared" si="92"/>
        <v>0</v>
      </c>
      <c r="R315" s="35">
        <f t="shared" si="92"/>
        <v>0</v>
      </c>
      <c r="S315" s="35">
        <f t="shared" si="92"/>
        <v>0</v>
      </c>
      <c r="T315" s="35">
        <f t="shared" si="92"/>
        <v>0</v>
      </c>
      <c r="U315" s="35">
        <f t="shared" si="92"/>
        <v>0</v>
      </c>
      <c r="V315" s="35">
        <f t="shared" si="93"/>
        <v>0</v>
      </c>
      <c r="W315" s="35">
        <f t="shared" si="93"/>
        <v>0</v>
      </c>
      <c r="X315" s="35">
        <f t="shared" si="93"/>
        <v>0</v>
      </c>
      <c r="Y315" s="35">
        <f t="shared" si="93"/>
        <v>0</v>
      </c>
      <c r="Z315" s="35">
        <f t="shared" si="93"/>
        <v>0</v>
      </c>
      <c r="AA315" s="35">
        <f t="shared" si="93"/>
        <v>0</v>
      </c>
      <c r="AB315" s="35">
        <f t="shared" si="93"/>
        <v>0</v>
      </c>
      <c r="AC315" s="35">
        <f t="shared" si="93"/>
        <v>0</v>
      </c>
      <c r="AD315" s="35">
        <f t="shared" si="93"/>
        <v>0</v>
      </c>
      <c r="AE315" s="35">
        <f t="shared" si="93"/>
        <v>0</v>
      </c>
      <c r="AF315" s="35">
        <f t="shared" si="94"/>
        <v>0</v>
      </c>
      <c r="AG315" s="35">
        <f t="shared" si="94"/>
        <v>0</v>
      </c>
      <c r="AH315" s="35">
        <f t="shared" si="94"/>
        <v>0</v>
      </c>
      <c r="AI315" s="35">
        <f t="shared" si="94"/>
        <v>0</v>
      </c>
      <c r="AJ315" s="35">
        <f t="shared" si="94"/>
        <v>0</v>
      </c>
      <c r="AK315" s="35">
        <f t="shared" si="94"/>
        <v>0</v>
      </c>
      <c r="AL315" s="35">
        <f t="shared" si="94"/>
        <v>0</v>
      </c>
      <c r="AM315" s="35">
        <f t="shared" si="94"/>
        <v>0</v>
      </c>
      <c r="AN315" s="35">
        <f t="shared" si="94"/>
        <v>0</v>
      </c>
      <c r="AO315" s="35">
        <f t="shared" si="94"/>
        <v>0</v>
      </c>
      <c r="AP315" s="35">
        <f t="shared" si="95"/>
        <v>0</v>
      </c>
      <c r="AQ315" s="35">
        <f t="shared" si="95"/>
        <v>0</v>
      </c>
      <c r="AR315" s="35">
        <f t="shared" si="95"/>
        <v>0</v>
      </c>
      <c r="AS315" s="35">
        <f t="shared" si="95"/>
        <v>0</v>
      </c>
      <c r="AT315" s="35">
        <f t="shared" si="95"/>
        <v>0</v>
      </c>
      <c r="AU315" s="35">
        <f t="shared" si="95"/>
        <v>0</v>
      </c>
      <c r="AV315" s="35">
        <f t="shared" si="95"/>
        <v>0</v>
      </c>
      <c r="AW315" s="35">
        <f t="shared" si="95"/>
        <v>0</v>
      </c>
      <c r="AX315" s="35">
        <f t="shared" si="95"/>
        <v>0</v>
      </c>
      <c r="AY315" s="35">
        <f t="shared" si="95"/>
        <v>0</v>
      </c>
      <c r="AZ315" s="35">
        <f t="shared" si="95"/>
        <v>0</v>
      </c>
      <c r="BA315" s="35">
        <f t="shared" si="95"/>
        <v>0</v>
      </c>
      <c r="BB315" s="35">
        <f t="shared" si="95"/>
        <v>0</v>
      </c>
      <c r="BC315" s="35">
        <f t="shared" si="95"/>
        <v>0</v>
      </c>
      <c r="BD315" s="35">
        <f t="shared" si="95"/>
        <v>0</v>
      </c>
      <c r="BE315" s="70">
        <f t="shared" si="96"/>
        <v>0</v>
      </c>
    </row>
    <row r="316" spans="1:58" x14ac:dyDescent="0.25">
      <c r="A316" s="69">
        <f>Services!C16</f>
        <v>0</v>
      </c>
      <c r="B316" s="35">
        <f t="shared" si="91"/>
        <v>0</v>
      </c>
      <c r="C316" s="35">
        <f t="shared" si="91"/>
        <v>0</v>
      </c>
      <c r="D316" s="35">
        <f t="shared" si="91"/>
        <v>0</v>
      </c>
      <c r="E316" s="35">
        <f t="shared" si="91"/>
        <v>0</v>
      </c>
      <c r="F316" s="35">
        <f t="shared" si="91"/>
        <v>0</v>
      </c>
      <c r="G316" s="35">
        <f t="shared" si="91"/>
        <v>0</v>
      </c>
      <c r="H316" s="35">
        <f t="shared" si="91"/>
        <v>0</v>
      </c>
      <c r="I316" s="35">
        <f t="shared" si="91"/>
        <v>0</v>
      </c>
      <c r="J316" s="35">
        <f t="shared" si="91"/>
        <v>0</v>
      </c>
      <c r="K316" s="35">
        <f t="shared" si="91"/>
        <v>0</v>
      </c>
      <c r="L316" s="35">
        <f t="shared" si="92"/>
        <v>0</v>
      </c>
      <c r="M316" s="35">
        <f t="shared" si="92"/>
        <v>0</v>
      </c>
      <c r="N316" s="35">
        <f t="shared" si="92"/>
        <v>0</v>
      </c>
      <c r="O316" s="35">
        <f t="shared" si="92"/>
        <v>0</v>
      </c>
      <c r="P316" s="35">
        <f t="shared" si="92"/>
        <v>0</v>
      </c>
      <c r="Q316" s="35">
        <f t="shared" si="92"/>
        <v>0</v>
      </c>
      <c r="R316" s="35">
        <f t="shared" si="92"/>
        <v>0</v>
      </c>
      <c r="S316" s="35">
        <f t="shared" si="92"/>
        <v>0</v>
      </c>
      <c r="T316" s="35">
        <f t="shared" si="92"/>
        <v>0</v>
      </c>
      <c r="U316" s="35">
        <f t="shared" si="92"/>
        <v>0</v>
      </c>
      <c r="V316" s="35">
        <f t="shared" si="93"/>
        <v>0</v>
      </c>
      <c r="W316" s="35">
        <f t="shared" si="93"/>
        <v>0</v>
      </c>
      <c r="X316" s="35">
        <f t="shared" si="93"/>
        <v>0</v>
      </c>
      <c r="Y316" s="35">
        <f t="shared" si="93"/>
        <v>0</v>
      </c>
      <c r="Z316" s="35">
        <f t="shared" si="93"/>
        <v>0</v>
      </c>
      <c r="AA316" s="35">
        <f t="shared" si="93"/>
        <v>0</v>
      </c>
      <c r="AB316" s="35">
        <f t="shared" si="93"/>
        <v>0</v>
      </c>
      <c r="AC316" s="35">
        <f t="shared" si="93"/>
        <v>0</v>
      </c>
      <c r="AD316" s="35">
        <f t="shared" si="93"/>
        <v>0</v>
      </c>
      <c r="AE316" s="35">
        <f t="shared" si="93"/>
        <v>0</v>
      </c>
      <c r="AF316" s="35">
        <f t="shared" si="94"/>
        <v>0</v>
      </c>
      <c r="AG316" s="35">
        <f t="shared" si="94"/>
        <v>0</v>
      </c>
      <c r="AH316" s="35">
        <f t="shared" si="94"/>
        <v>0</v>
      </c>
      <c r="AI316" s="35">
        <f t="shared" si="94"/>
        <v>0</v>
      </c>
      <c r="AJ316" s="35">
        <f t="shared" si="94"/>
        <v>0</v>
      </c>
      <c r="AK316" s="35">
        <f t="shared" si="94"/>
        <v>0</v>
      </c>
      <c r="AL316" s="35">
        <f t="shared" si="94"/>
        <v>0</v>
      </c>
      <c r="AM316" s="35">
        <f t="shared" si="94"/>
        <v>0</v>
      </c>
      <c r="AN316" s="35">
        <f t="shared" si="94"/>
        <v>0</v>
      </c>
      <c r="AO316" s="35">
        <f t="shared" si="94"/>
        <v>0</v>
      </c>
      <c r="AP316" s="35">
        <f t="shared" si="95"/>
        <v>0</v>
      </c>
      <c r="AQ316" s="35">
        <f t="shared" si="95"/>
        <v>0</v>
      </c>
      <c r="AR316" s="35">
        <f t="shared" si="95"/>
        <v>0</v>
      </c>
      <c r="AS316" s="35">
        <f t="shared" si="95"/>
        <v>0</v>
      </c>
      <c r="AT316" s="35">
        <f t="shared" si="95"/>
        <v>0</v>
      </c>
      <c r="AU316" s="35">
        <f t="shared" si="95"/>
        <v>0</v>
      </c>
      <c r="AV316" s="35">
        <f t="shared" si="95"/>
        <v>0</v>
      </c>
      <c r="AW316" s="35">
        <f t="shared" si="95"/>
        <v>0</v>
      </c>
      <c r="AX316" s="35">
        <f t="shared" si="95"/>
        <v>0</v>
      </c>
      <c r="AY316" s="35">
        <f t="shared" si="95"/>
        <v>0</v>
      </c>
      <c r="AZ316" s="35">
        <f t="shared" si="95"/>
        <v>0</v>
      </c>
      <c r="BA316" s="35">
        <f t="shared" si="95"/>
        <v>0</v>
      </c>
      <c r="BB316" s="35">
        <f t="shared" si="95"/>
        <v>0</v>
      </c>
      <c r="BC316" s="35">
        <f t="shared" si="95"/>
        <v>0</v>
      </c>
      <c r="BD316" s="35">
        <f t="shared" si="95"/>
        <v>0</v>
      </c>
      <c r="BE316" s="70">
        <f t="shared" si="96"/>
        <v>0</v>
      </c>
    </row>
    <row r="317" spans="1:58" x14ac:dyDescent="0.25">
      <c r="A317" s="69">
        <f>Services!C17</f>
        <v>0</v>
      </c>
      <c r="B317" s="35">
        <f t="shared" si="91"/>
        <v>0</v>
      </c>
      <c r="C317" s="35">
        <f t="shared" si="91"/>
        <v>0</v>
      </c>
      <c r="D317" s="35">
        <f t="shared" si="91"/>
        <v>0</v>
      </c>
      <c r="E317" s="35">
        <f t="shared" si="91"/>
        <v>0</v>
      </c>
      <c r="F317" s="35">
        <f t="shared" si="91"/>
        <v>0</v>
      </c>
      <c r="G317" s="35">
        <f t="shared" si="91"/>
        <v>0</v>
      </c>
      <c r="H317" s="35">
        <f t="shared" si="91"/>
        <v>0</v>
      </c>
      <c r="I317" s="35">
        <f t="shared" si="91"/>
        <v>0</v>
      </c>
      <c r="J317" s="35">
        <f t="shared" si="91"/>
        <v>0</v>
      </c>
      <c r="K317" s="35">
        <f t="shared" si="91"/>
        <v>0</v>
      </c>
      <c r="L317" s="35">
        <f t="shared" si="92"/>
        <v>0</v>
      </c>
      <c r="M317" s="35">
        <f t="shared" si="92"/>
        <v>0</v>
      </c>
      <c r="N317" s="35">
        <f t="shared" si="92"/>
        <v>0</v>
      </c>
      <c r="O317" s="35">
        <f t="shared" si="92"/>
        <v>0</v>
      </c>
      <c r="P317" s="35">
        <f t="shared" si="92"/>
        <v>0</v>
      </c>
      <c r="Q317" s="35">
        <f t="shared" si="92"/>
        <v>0</v>
      </c>
      <c r="R317" s="35">
        <f t="shared" si="92"/>
        <v>0</v>
      </c>
      <c r="S317" s="35">
        <f t="shared" si="92"/>
        <v>0</v>
      </c>
      <c r="T317" s="35">
        <f t="shared" si="92"/>
        <v>0</v>
      </c>
      <c r="U317" s="35">
        <f t="shared" si="92"/>
        <v>0</v>
      </c>
      <c r="V317" s="35">
        <f t="shared" si="93"/>
        <v>0</v>
      </c>
      <c r="W317" s="35">
        <f t="shared" si="93"/>
        <v>0</v>
      </c>
      <c r="X317" s="35">
        <f t="shared" si="93"/>
        <v>0</v>
      </c>
      <c r="Y317" s="35">
        <f t="shared" si="93"/>
        <v>0</v>
      </c>
      <c r="Z317" s="35">
        <f t="shared" si="93"/>
        <v>0</v>
      </c>
      <c r="AA317" s="35">
        <f t="shared" si="93"/>
        <v>0</v>
      </c>
      <c r="AB317" s="35">
        <f t="shared" si="93"/>
        <v>0</v>
      </c>
      <c r="AC317" s="35">
        <f t="shared" si="93"/>
        <v>0</v>
      </c>
      <c r="AD317" s="35">
        <f t="shared" si="93"/>
        <v>0</v>
      </c>
      <c r="AE317" s="35">
        <f t="shared" si="93"/>
        <v>0</v>
      </c>
      <c r="AF317" s="35">
        <f t="shared" si="94"/>
        <v>0</v>
      </c>
      <c r="AG317" s="35">
        <f t="shared" si="94"/>
        <v>0</v>
      </c>
      <c r="AH317" s="35">
        <f t="shared" si="94"/>
        <v>0</v>
      </c>
      <c r="AI317" s="35">
        <f t="shared" si="94"/>
        <v>0</v>
      </c>
      <c r="AJ317" s="35">
        <f t="shared" si="94"/>
        <v>0</v>
      </c>
      <c r="AK317" s="35">
        <f t="shared" si="94"/>
        <v>0</v>
      </c>
      <c r="AL317" s="35">
        <f t="shared" si="94"/>
        <v>0</v>
      </c>
      <c r="AM317" s="35">
        <f t="shared" si="94"/>
        <v>0</v>
      </c>
      <c r="AN317" s="35">
        <f t="shared" si="94"/>
        <v>0</v>
      </c>
      <c r="AO317" s="35">
        <f t="shared" si="94"/>
        <v>0</v>
      </c>
      <c r="AP317" s="35">
        <f t="shared" si="95"/>
        <v>0</v>
      </c>
      <c r="AQ317" s="35">
        <f t="shared" si="95"/>
        <v>0</v>
      </c>
      <c r="AR317" s="35">
        <f t="shared" si="95"/>
        <v>0</v>
      </c>
      <c r="AS317" s="35">
        <f t="shared" si="95"/>
        <v>0</v>
      </c>
      <c r="AT317" s="35">
        <f t="shared" si="95"/>
        <v>0</v>
      </c>
      <c r="AU317" s="35">
        <f t="shared" si="95"/>
        <v>0</v>
      </c>
      <c r="AV317" s="35">
        <f t="shared" si="95"/>
        <v>0</v>
      </c>
      <c r="AW317" s="35">
        <f t="shared" si="95"/>
        <v>0</v>
      </c>
      <c r="AX317" s="35">
        <f t="shared" si="95"/>
        <v>0</v>
      </c>
      <c r="AY317" s="35">
        <f t="shared" si="95"/>
        <v>0</v>
      </c>
      <c r="AZ317" s="35">
        <f t="shared" si="95"/>
        <v>0</v>
      </c>
      <c r="BA317" s="35">
        <f t="shared" si="95"/>
        <v>0</v>
      </c>
      <c r="BB317" s="35">
        <f t="shared" si="95"/>
        <v>0</v>
      </c>
      <c r="BC317" s="35">
        <f t="shared" si="95"/>
        <v>0</v>
      </c>
      <c r="BD317" s="35">
        <f t="shared" si="95"/>
        <v>0</v>
      </c>
      <c r="BE317" s="70">
        <f t="shared" si="96"/>
        <v>0</v>
      </c>
    </row>
    <row r="318" spans="1:58" x14ac:dyDescent="0.25">
      <c r="A318" s="69">
        <f>Services!C18</f>
        <v>0</v>
      </c>
      <c r="B318" s="35">
        <f t="shared" si="91"/>
        <v>0</v>
      </c>
      <c r="C318" s="35">
        <f t="shared" si="91"/>
        <v>0</v>
      </c>
      <c r="D318" s="35">
        <f t="shared" si="91"/>
        <v>0</v>
      </c>
      <c r="E318" s="35">
        <f t="shared" si="91"/>
        <v>0</v>
      </c>
      <c r="F318" s="35">
        <f t="shared" si="91"/>
        <v>0</v>
      </c>
      <c r="G318" s="35">
        <f t="shared" si="91"/>
        <v>0</v>
      </c>
      <c r="H318" s="35">
        <f t="shared" si="91"/>
        <v>0</v>
      </c>
      <c r="I318" s="35">
        <f t="shared" si="91"/>
        <v>0</v>
      </c>
      <c r="J318" s="35">
        <f t="shared" si="91"/>
        <v>0</v>
      </c>
      <c r="K318" s="35">
        <f t="shared" si="91"/>
        <v>0</v>
      </c>
      <c r="L318" s="35">
        <f t="shared" si="92"/>
        <v>0</v>
      </c>
      <c r="M318" s="35">
        <f t="shared" si="92"/>
        <v>0</v>
      </c>
      <c r="N318" s="35">
        <f t="shared" si="92"/>
        <v>0</v>
      </c>
      <c r="O318" s="35">
        <f t="shared" si="92"/>
        <v>0</v>
      </c>
      <c r="P318" s="35">
        <f t="shared" si="92"/>
        <v>0</v>
      </c>
      <c r="Q318" s="35">
        <f t="shared" si="92"/>
        <v>0</v>
      </c>
      <c r="R318" s="35">
        <f t="shared" si="92"/>
        <v>0</v>
      </c>
      <c r="S318" s="35">
        <f t="shared" si="92"/>
        <v>0</v>
      </c>
      <c r="T318" s="35">
        <f t="shared" si="92"/>
        <v>0</v>
      </c>
      <c r="U318" s="35">
        <f t="shared" si="92"/>
        <v>0</v>
      </c>
      <c r="V318" s="35">
        <f t="shared" si="93"/>
        <v>0</v>
      </c>
      <c r="W318" s="35">
        <f t="shared" si="93"/>
        <v>0</v>
      </c>
      <c r="X318" s="35">
        <f t="shared" si="93"/>
        <v>0</v>
      </c>
      <c r="Y318" s="35">
        <f t="shared" si="93"/>
        <v>0</v>
      </c>
      <c r="Z318" s="35">
        <f t="shared" si="93"/>
        <v>0</v>
      </c>
      <c r="AA318" s="35">
        <f t="shared" si="93"/>
        <v>0</v>
      </c>
      <c r="AB318" s="35">
        <f t="shared" si="93"/>
        <v>0</v>
      </c>
      <c r="AC318" s="35">
        <f t="shared" si="93"/>
        <v>0</v>
      </c>
      <c r="AD318" s="35">
        <f t="shared" si="93"/>
        <v>0</v>
      </c>
      <c r="AE318" s="35">
        <f t="shared" si="93"/>
        <v>0</v>
      </c>
      <c r="AF318" s="35">
        <f t="shared" si="94"/>
        <v>0</v>
      </c>
      <c r="AG318" s="35">
        <f t="shared" si="94"/>
        <v>0</v>
      </c>
      <c r="AH318" s="35">
        <f t="shared" si="94"/>
        <v>0</v>
      </c>
      <c r="AI318" s="35">
        <f t="shared" si="94"/>
        <v>0</v>
      </c>
      <c r="AJ318" s="35">
        <f t="shared" si="94"/>
        <v>0</v>
      </c>
      <c r="AK318" s="35">
        <f t="shared" si="94"/>
        <v>0</v>
      </c>
      <c r="AL318" s="35">
        <f t="shared" si="94"/>
        <v>0</v>
      </c>
      <c r="AM318" s="35">
        <f t="shared" si="94"/>
        <v>0</v>
      </c>
      <c r="AN318" s="35">
        <f t="shared" si="94"/>
        <v>0</v>
      </c>
      <c r="AO318" s="35">
        <f t="shared" si="94"/>
        <v>0</v>
      </c>
      <c r="AP318" s="35">
        <f t="shared" si="95"/>
        <v>0</v>
      </c>
      <c r="AQ318" s="35">
        <f t="shared" si="95"/>
        <v>0</v>
      </c>
      <c r="AR318" s="35">
        <f t="shared" si="95"/>
        <v>0</v>
      </c>
      <c r="AS318" s="35">
        <f t="shared" si="95"/>
        <v>0</v>
      </c>
      <c r="AT318" s="35">
        <f t="shared" si="95"/>
        <v>0</v>
      </c>
      <c r="AU318" s="35">
        <f t="shared" si="95"/>
        <v>0</v>
      </c>
      <c r="AV318" s="35">
        <f t="shared" si="95"/>
        <v>0</v>
      </c>
      <c r="AW318" s="35">
        <f t="shared" si="95"/>
        <v>0</v>
      </c>
      <c r="AX318" s="35">
        <f t="shared" si="95"/>
        <v>0</v>
      </c>
      <c r="AY318" s="35">
        <f t="shared" si="95"/>
        <v>0</v>
      </c>
      <c r="AZ318" s="35">
        <f t="shared" si="95"/>
        <v>0</v>
      </c>
      <c r="BA318" s="35">
        <f t="shared" si="95"/>
        <v>0</v>
      </c>
      <c r="BB318" s="35">
        <f t="shared" si="95"/>
        <v>0</v>
      </c>
      <c r="BC318" s="35">
        <f t="shared" si="95"/>
        <v>0</v>
      </c>
      <c r="BD318" s="35">
        <f t="shared" si="95"/>
        <v>0</v>
      </c>
      <c r="BE318" s="70">
        <f t="shared" si="96"/>
        <v>0</v>
      </c>
    </row>
    <row r="319" spans="1:58" x14ac:dyDescent="0.25">
      <c r="A319" s="69">
        <f>Services!C19</f>
        <v>0</v>
      </c>
      <c r="B319" s="35">
        <f t="shared" si="91"/>
        <v>0</v>
      </c>
      <c r="C319" s="35">
        <f t="shared" si="91"/>
        <v>0</v>
      </c>
      <c r="D319" s="35">
        <f t="shared" si="91"/>
        <v>0</v>
      </c>
      <c r="E319" s="35">
        <f t="shared" si="91"/>
        <v>0</v>
      </c>
      <c r="F319" s="35">
        <f t="shared" si="91"/>
        <v>0</v>
      </c>
      <c r="G319" s="35">
        <f t="shared" si="91"/>
        <v>0</v>
      </c>
      <c r="H319" s="35">
        <f t="shared" si="91"/>
        <v>0</v>
      </c>
      <c r="I319" s="35">
        <f t="shared" si="91"/>
        <v>0</v>
      </c>
      <c r="J319" s="35">
        <f t="shared" si="91"/>
        <v>0</v>
      </c>
      <c r="K319" s="35">
        <f t="shared" si="91"/>
        <v>0</v>
      </c>
      <c r="L319" s="35">
        <f t="shared" si="92"/>
        <v>0</v>
      </c>
      <c r="M319" s="35">
        <f t="shared" si="92"/>
        <v>0</v>
      </c>
      <c r="N319" s="35">
        <f t="shared" si="92"/>
        <v>0</v>
      </c>
      <c r="O319" s="35">
        <f t="shared" si="92"/>
        <v>0</v>
      </c>
      <c r="P319" s="35">
        <f t="shared" si="92"/>
        <v>0</v>
      </c>
      <c r="Q319" s="35">
        <f t="shared" si="92"/>
        <v>0</v>
      </c>
      <c r="R319" s="35">
        <f t="shared" si="92"/>
        <v>0</v>
      </c>
      <c r="S319" s="35">
        <f t="shared" si="92"/>
        <v>0</v>
      </c>
      <c r="T319" s="35">
        <f t="shared" si="92"/>
        <v>0</v>
      </c>
      <c r="U319" s="35">
        <f t="shared" si="92"/>
        <v>0</v>
      </c>
      <c r="V319" s="35">
        <f t="shared" si="93"/>
        <v>0</v>
      </c>
      <c r="W319" s="35">
        <f t="shared" si="93"/>
        <v>0</v>
      </c>
      <c r="X319" s="35">
        <f t="shared" si="93"/>
        <v>0</v>
      </c>
      <c r="Y319" s="35">
        <f t="shared" si="93"/>
        <v>0</v>
      </c>
      <c r="Z319" s="35">
        <f t="shared" si="93"/>
        <v>0</v>
      </c>
      <c r="AA319" s="35">
        <f t="shared" si="93"/>
        <v>0</v>
      </c>
      <c r="AB319" s="35">
        <f t="shared" si="93"/>
        <v>0</v>
      </c>
      <c r="AC319" s="35">
        <f t="shared" si="93"/>
        <v>0</v>
      </c>
      <c r="AD319" s="35">
        <f t="shared" si="93"/>
        <v>0</v>
      </c>
      <c r="AE319" s="35">
        <f t="shared" si="93"/>
        <v>0</v>
      </c>
      <c r="AF319" s="35">
        <f t="shared" si="94"/>
        <v>0</v>
      </c>
      <c r="AG319" s="35">
        <f t="shared" si="94"/>
        <v>0</v>
      </c>
      <c r="AH319" s="35">
        <f t="shared" si="94"/>
        <v>0</v>
      </c>
      <c r="AI319" s="35">
        <f t="shared" si="94"/>
        <v>0</v>
      </c>
      <c r="AJ319" s="35">
        <f t="shared" si="94"/>
        <v>0</v>
      </c>
      <c r="AK319" s="35">
        <f t="shared" si="94"/>
        <v>0</v>
      </c>
      <c r="AL319" s="35">
        <f t="shared" si="94"/>
        <v>0</v>
      </c>
      <c r="AM319" s="35">
        <f t="shared" si="94"/>
        <v>0</v>
      </c>
      <c r="AN319" s="35">
        <f t="shared" si="94"/>
        <v>0</v>
      </c>
      <c r="AO319" s="35">
        <f t="shared" si="94"/>
        <v>0</v>
      </c>
      <c r="AP319" s="35">
        <f t="shared" si="95"/>
        <v>0</v>
      </c>
      <c r="AQ319" s="35">
        <f t="shared" si="95"/>
        <v>0</v>
      </c>
      <c r="AR319" s="35">
        <f t="shared" si="95"/>
        <v>0</v>
      </c>
      <c r="AS319" s="35">
        <f t="shared" si="95"/>
        <v>0</v>
      </c>
      <c r="AT319" s="35">
        <f t="shared" si="95"/>
        <v>0</v>
      </c>
      <c r="AU319" s="35">
        <f t="shared" si="95"/>
        <v>0</v>
      </c>
      <c r="AV319" s="35">
        <f t="shared" si="95"/>
        <v>0</v>
      </c>
      <c r="AW319" s="35">
        <f t="shared" si="95"/>
        <v>0</v>
      </c>
      <c r="AX319" s="35">
        <f t="shared" si="95"/>
        <v>0</v>
      </c>
      <c r="AY319" s="35">
        <f t="shared" si="95"/>
        <v>0</v>
      </c>
      <c r="AZ319" s="35">
        <f t="shared" si="95"/>
        <v>0</v>
      </c>
      <c r="BA319" s="35">
        <f t="shared" si="95"/>
        <v>0</v>
      </c>
      <c r="BB319" s="35">
        <f t="shared" si="95"/>
        <v>0</v>
      </c>
      <c r="BC319" s="35">
        <f t="shared" si="95"/>
        <v>0</v>
      </c>
      <c r="BD319" s="35">
        <f t="shared" si="95"/>
        <v>0</v>
      </c>
      <c r="BE319" s="70">
        <f t="shared" si="96"/>
        <v>0</v>
      </c>
    </row>
    <row r="320" spans="1:58" x14ac:dyDescent="0.25">
      <c r="A320" s="69">
        <f>Services!C20</f>
        <v>0</v>
      </c>
      <c r="B320" s="35">
        <f t="shared" ref="B320:K329" si="97">IF(AND(B$8=$A320)*(B$8&lt;&gt;"")*(B$7&gt;=$B$276)*(B$7&lt;=$B$277),1,0)</f>
        <v>0</v>
      </c>
      <c r="C320" s="35">
        <f t="shared" si="97"/>
        <v>0</v>
      </c>
      <c r="D320" s="35">
        <f t="shared" si="97"/>
        <v>0</v>
      </c>
      <c r="E320" s="35">
        <f t="shared" si="97"/>
        <v>0</v>
      </c>
      <c r="F320" s="35">
        <f t="shared" si="97"/>
        <v>0</v>
      </c>
      <c r="G320" s="35">
        <f t="shared" si="97"/>
        <v>0</v>
      </c>
      <c r="H320" s="35">
        <f t="shared" si="97"/>
        <v>0</v>
      </c>
      <c r="I320" s="35">
        <f t="shared" si="97"/>
        <v>0</v>
      </c>
      <c r="J320" s="35">
        <f t="shared" si="97"/>
        <v>0</v>
      </c>
      <c r="K320" s="35">
        <f t="shared" si="97"/>
        <v>0</v>
      </c>
      <c r="L320" s="35">
        <f t="shared" ref="L320:U329" si="98">IF(AND(L$8=$A320)*(L$8&lt;&gt;"")*(L$7&gt;=$B$276)*(L$7&lt;=$B$277),1,0)</f>
        <v>0</v>
      </c>
      <c r="M320" s="35">
        <f t="shared" si="98"/>
        <v>0</v>
      </c>
      <c r="N320" s="35">
        <f t="shared" si="98"/>
        <v>0</v>
      </c>
      <c r="O320" s="35">
        <f t="shared" si="98"/>
        <v>0</v>
      </c>
      <c r="P320" s="35">
        <f t="shared" si="98"/>
        <v>0</v>
      </c>
      <c r="Q320" s="35">
        <f t="shared" si="98"/>
        <v>0</v>
      </c>
      <c r="R320" s="35">
        <f t="shared" si="98"/>
        <v>0</v>
      </c>
      <c r="S320" s="35">
        <f t="shared" si="98"/>
        <v>0</v>
      </c>
      <c r="T320" s="35">
        <f t="shared" si="98"/>
        <v>0</v>
      </c>
      <c r="U320" s="35">
        <f t="shared" si="98"/>
        <v>0</v>
      </c>
      <c r="V320" s="35">
        <f t="shared" ref="V320:AE329" si="99">IF(AND(V$8=$A320)*(V$8&lt;&gt;"")*(V$7&gt;=$B$276)*(V$7&lt;=$B$277),1,0)</f>
        <v>0</v>
      </c>
      <c r="W320" s="35">
        <f t="shared" si="99"/>
        <v>0</v>
      </c>
      <c r="X320" s="35">
        <f t="shared" si="99"/>
        <v>0</v>
      </c>
      <c r="Y320" s="35">
        <f t="shared" si="99"/>
        <v>0</v>
      </c>
      <c r="Z320" s="35">
        <f t="shared" si="99"/>
        <v>0</v>
      </c>
      <c r="AA320" s="35">
        <f t="shared" si="99"/>
        <v>0</v>
      </c>
      <c r="AB320" s="35">
        <f t="shared" si="99"/>
        <v>0</v>
      </c>
      <c r="AC320" s="35">
        <f t="shared" si="99"/>
        <v>0</v>
      </c>
      <c r="AD320" s="35">
        <f t="shared" si="99"/>
        <v>0</v>
      </c>
      <c r="AE320" s="35">
        <f t="shared" si="99"/>
        <v>0</v>
      </c>
      <c r="AF320" s="35">
        <f t="shared" ref="AF320:AO329" si="100">IF(AND(AF$8=$A320)*(AF$8&lt;&gt;"")*(AF$7&gt;=$B$276)*(AF$7&lt;=$B$277),1,0)</f>
        <v>0</v>
      </c>
      <c r="AG320" s="35">
        <f t="shared" si="100"/>
        <v>0</v>
      </c>
      <c r="AH320" s="35">
        <f t="shared" si="100"/>
        <v>0</v>
      </c>
      <c r="AI320" s="35">
        <f t="shared" si="100"/>
        <v>0</v>
      </c>
      <c r="AJ320" s="35">
        <f t="shared" si="100"/>
        <v>0</v>
      </c>
      <c r="AK320" s="35">
        <f t="shared" si="100"/>
        <v>0</v>
      </c>
      <c r="AL320" s="35">
        <f t="shared" si="100"/>
        <v>0</v>
      </c>
      <c r="AM320" s="35">
        <f t="shared" si="100"/>
        <v>0</v>
      </c>
      <c r="AN320" s="35">
        <f t="shared" si="100"/>
        <v>0</v>
      </c>
      <c r="AO320" s="35">
        <f t="shared" si="100"/>
        <v>0</v>
      </c>
      <c r="AP320" s="35">
        <f t="shared" ref="AP320:BD329" si="101">IF(AND(AP$8=$A320)*(AP$8&lt;&gt;"")*(AP$7&gt;=$B$276)*(AP$7&lt;=$B$277),1,0)</f>
        <v>0</v>
      </c>
      <c r="AQ320" s="35">
        <f t="shared" si="101"/>
        <v>0</v>
      </c>
      <c r="AR320" s="35">
        <f t="shared" si="101"/>
        <v>0</v>
      </c>
      <c r="AS320" s="35">
        <f t="shared" si="101"/>
        <v>0</v>
      </c>
      <c r="AT320" s="35">
        <f t="shared" si="101"/>
        <v>0</v>
      </c>
      <c r="AU320" s="35">
        <f t="shared" si="101"/>
        <v>0</v>
      </c>
      <c r="AV320" s="35">
        <f t="shared" si="101"/>
        <v>0</v>
      </c>
      <c r="AW320" s="35">
        <f t="shared" si="101"/>
        <v>0</v>
      </c>
      <c r="AX320" s="35">
        <f t="shared" si="101"/>
        <v>0</v>
      </c>
      <c r="AY320" s="35">
        <f t="shared" si="101"/>
        <v>0</v>
      </c>
      <c r="AZ320" s="35">
        <f t="shared" si="101"/>
        <v>0</v>
      </c>
      <c r="BA320" s="35">
        <f t="shared" si="101"/>
        <v>0</v>
      </c>
      <c r="BB320" s="35">
        <f t="shared" si="101"/>
        <v>0</v>
      </c>
      <c r="BC320" s="35">
        <f t="shared" si="101"/>
        <v>0</v>
      </c>
      <c r="BD320" s="35">
        <f t="shared" si="101"/>
        <v>0</v>
      </c>
      <c r="BE320" s="70">
        <f t="shared" si="96"/>
        <v>0</v>
      </c>
    </row>
    <row r="321" spans="1:57" x14ac:dyDescent="0.25">
      <c r="A321" s="69">
        <f>Services!C21</f>
        <v>0</v>
      </c>
      <c r="B321" s="35">
        <f t="shared" si="97"/>
        <v>0</v>
      </c>
      <c r="C321" s="35">
        <f t="shared" si="97"/>
        <v>0</v>
      </c>
      <c r="D321" s="35">
        <f t="shared" si="97"/>
        <v>0</v>
      </c>
      <c r="E321" s="35">
        <f t="shared" si="97"/>
        <v>0</v>
      </c>
      <c r="F321" s="35">
        <f t="shared" si="97"/>
        <v>0</v>
      </c>
      <c r="G321" s="35">
        <f t="shared" si="97"/>
        <v>0</v>
      </c>
      <c r="H321" s="35">
        <f t="shared" si="97"/>
        <v>0</v>
      </c>
      <c r="I321" s="35">
        <f t="shared" si="97"/>
        <v>0</v>
      </c>
      <c r="J321" s="35">
        <f t="shared" si="97"/>
        <v>0</v>
      </c>
      <c r="K321" s="35">
        <f t="shared" si="97"/>
        <v>0</v>
      </c>
      <c r="L321" s="35">
        <f t="shared" si="98"/>
        <v>0</v>
      </c>
      <c r="M321" s="35">
        <f t="shared" si="98"/>
        <v>0</v>
      </c>
      <c r="N321" s="35">
        <f t="shared" si="98"/>
        <v>0</v>
      </c>
      <c r="O321" s="35">
        <f t="shared" si="98"/>
        <v>0</v>
      </c>
      <c r="P321" s="35">
        <f t="shared" si="98"/>
        <v>0</v>
      </c>
      <c r="Q321" s="35">
        <f t="shared" si="98"/>
        <v>0</v>
      </c>
      <c r="R321" s="35">
        <f t="shared" si="98"/>
        <v>0</v>
      </c>
      <c r="S321" s="35">
        <f t="shared" si="98"/>
        <v>0</v>
      </c>
      <c r="T321" s="35">
        <f t="shared" si="98"/>
        <v>0</v>
      </c>
      <c r="U321" s="35">
        <f t="shared" si="98"/>
        <v>0</v>
      </c>
      <c r="V321" s="35">
        <f t="shared" si="99"/>
        <v>0</v>
      </c>
      <c r="W321" s="35">
        <f t="shared" si="99"/>
        <v>0</v>
      </c>
      <c r="X321" s="35">
        <f t="shared" si="99"/>
        <v>0</v>
      </c>
      <c r="Y321" s="35">
        <f t="shared" si="99"/>
        <v>0</v>
      </c>
      <c r="Z321" s="35">
        <f t="shared" si="99"/>
        <v>0</v>
      </c>
      <c r="AA321" s="35">
        <f t="shared" si="99"/>
        <v>0</v>
      </c>
      <c r="AB321" s="35">
        <f t="shared" si="99"/>
        <v>0</v>
      </c>
      <c r="AC321" s="35">
        <f t="shared" si="99"/>
        <v>0</v>
      </c>
      <c r="AD321" s="35">
        <f t="shared" si="99"/>
        <v>0</v>
      </c>
      <c r="AE321" s="35">
        <f t="shared" si="99"/>
        <v>0</v>
      </c>
      <c r="AF321" s="35">
        <f t="shared" si="100"/>
        <v>0</v>
      </c>
      <c r="AG321" s="35">
        <f t="shared" si="100"/>
        <v>0</v>
      </c>
      <c r="AH321" s="35">
        <f t="shared" si="100"/>
        <v>0</v>
      </c>
      <c r="AI321" s="35">
        <f t="shared" si="100"/>
        <v>0</v>
      </c>
      <c r="AJ321" s="35">
        <f t="shared" si="100"/>
        <v>0</v>
      </c>
      <c r="AK321" s="35">
        <f t="shared" si="100"/>
        <v>0</v>
      </c>
      <c r="AL321" s="35">
        <f t="shared" si="100"/>
        <v>0</v>
      </c>
      <c r="AM321" s="35">
        <f t="shared" si="100"/>
        <v>0</v>
      </c>
      <c r="AN321" s="35">
        <f t="shared" si="100"/>
        <v>0</v>
      </c>
      <c r="AO321" s="35">
        <f t="shared" si="100"/>
        <v>0</v>
      </c>
      <c r="AP321" s="35">
        <f t="shared" si="101"/>
        <v>0</v>
      </c>
      <c r="AQ321" s="35">
        <f t="shared" si="101"/>
        <v>0</v>
      </c>
      <c r="AR321" s="35">
        <f t="shared" si="101"/>
        <v>0</v>
      </c>
      <c r="AS321" s="35">
        <f t="shared" si="101"/>
        <v>0</v>
      </c>
      <c r="AT321" s="35">
        <f t="shared" si="101"/>
        <v>0</v>
      </c>
      <c r="AU321" s="35">
        <f t="shared" si="101"/>
        <v>0</v>
      </c>
      <c r="AV321" s="35">
        <f t="shared" si="101"/>
        <v>0</v>
      </c>
      <c r="AW321" s="35">
        <f t="shared" si="101"/>
        <v>0</v>
      </c>
      <c r="AX321" s="35">
        <f t="shared" si="101"/>
        <v>0</v>
      </c>
      <c r="AY321" s="35">
        <f t="shared" si="101"/>
        <v>0</v>
      </c>
      <c r="AZ321" s="35">
        <f t="shared" si="101"/>
        <v>0</v>
      </c>
      <c r="BA321" s="35">
        <f t="shared" si="101"/>
        <v>0</v>
      </c>
      <c r="BB321" s="35">
        <f t="shared" si="101"/>
        <v>0</v>
      </c>
      <c r="BC321" s="35">
        <f t="shared" si="101"/>
        <v>0</v>
      </c>
      <c r="BD321" s="35">
        <f t="shared" si="101"/>
        <v>0</v>
      </c>
      <c r="BE321" s="70">
        <f t="shared" si="96"/>
        <v>0</v>
      </c>
    </row>
    <row r="322" spans="1:57" x14ac:dyDescent="0.25">
      <c r="A322" s="69">
        <f>Services!C22</f>
        <v>0</v>
      </c>
      <c r="B322" s="35">
        <f t="shared" si="97"/>
        <v>0</v>
      </c>
      <c r="C322" s="35">
        <f t="shared" si="97"/>
        <v>0</v>
      </c>
      <c r="D322" s="35">
        <f t="shared" si="97"/>
        <v>0</v>
      </c>
      <c r="E322" s="35">
        <f t="shared" si="97"/>
        <v>0</v>
      </c>
      <c r="F322" s="35">
        <f t="shared" si="97"/>
        <v>0</v>
      </c>
      <c r="G322" s="35">
        <f t="shared" si="97"/>
        <v>0</v>
      </c>
      <c r="H322" s="35">
        <f t="shared" si="97"/>
        <v>0</v>
      </c>
      <c r="I322" s="35">
        <f t="shared" si="97"/>
        <v>0</v>
      </c>
      <c r="J322" s="35">
        <f t="shared" si="97"/>
        <v>0</v>
      </c>
      <c r="K322" s="35">
        <f t="shared" si="97"/>
        <v>0</v>
      </c>
      <c r="L322" s="35">
        <f t="shared" si="98"/>
        <v>0</v>
      </c>
      <c r="M322" s="35">
        <f t="shared" si="98"/>
        <v>0</v>
      </c>
      <c r="N322" s="35">
        <f t="shared" si="98"/>
        <v>0</v>
      </c>
      <c r="O322" s="35">
        <f t="shared" si="98"/>
        <v>0</v>
      </c>
      <c r="P322" s="35">
        <f t="shared" si="98"/>
        <v>0</v>
      </c>
      <c r="Q322" s="35">
        <f t="shared" si="98"/>
        <v>0</v>
      </c>
      <c r="R322" s="35">
        <f t="shared" si="98"/>
        <v>0</v>
      </c>
      <c r="S322" s="35">
        <f t="shared" si="98"/>
        <v>0</v>
      </c>
      <c r="T322" s="35">
        <f t="shared" si="98"/>
        <v>0</v>
      </c>
      <c r="U322" s="35">
        <f t="shared" si="98"/>
        <v>0</v>
      </c>
      <c r="V322" s="35">
        <f t="shared" si="99"/>
        <v>0</v>
      </c>
      <c r="W322" s="35">
        <f t="shared" si="99"/>
        <v>0</v>
      </c>
      <c r="X322" s="35">
        <f t="shared" si="99"/>
        <v>0</v>
      </c>
      <c r="Y322" s="35">
        <f t="shared" si="99"/>
        <v>0</v>
      </c>
      <c r="Z322" s="35">
        <f t="shared" si="99"/>
        <v>0</v>
      </c>
      <c r="AA322" s="35">
        <f t="shared" si="99"/>
        <v>0</v>
      </c>
      <c r="AB322" s="35">
        <f t="shared" si="99"/>
        <v>0</v>
      </c>
      <c r="AC322" s="35">
        <f t="shared" si="99"/>
        <v>0</v>
      </c>
      <c r="AD322" s="35">
        <f t="shared" si="99"/>
        <v>0</v>
      </c>
      <c r="AE322" s="35">
        <f t="shared" si="99"/>
        <v>0</v>
      </c>
      <c r="AF322" s="35">
        <f t="shared" si="100"/>
        <v>0</v>
      </c>
      <c r="AG322" s="35">
        <f t="shared" si="100"/>
        <v>0</v>
      </c>
      <c r="AH322" s="35">
        <f t="shared" si="100"/>
        <v>0</v>
      </c>
      <c r="AI322" s="35">
        <f t="shared" si="100"/>
        <v>0</v>
      </c>
      <c r="AJ322" s="35">
        <f t="shared" si="100"/>
        <v>0</v>
      </c>
      <c r="AK322" s="35">
        <f t="shared" si="100"/>
        <v>0</v>
      </c>
      <c r="AL322" s="35">
        <f t="shared" si="100"/>
        <v>0</v>
      </c>
      <c r="AM322" s="35">
        <f t="shared" si="100"/>
        <v>0</v>
      </c>
      <c r="AN322" s="35">
        <f t="shared" si="100"/>
        <v>0</v>
      </c>
      <c r="AO322" s="35">
        <f t="shared" si="100"/>
        <v>0</v>
      </c>
      <c r="AP322" s="35">
        <f t="shared" si="101"/>
        <v>0</v>
      </c>
      <c r="AQ322" s="35">
        <f t="shared" si="101"/>
        <v>0</v>
      </c>
      <c r="AR322" s="35">
        <f t="shared" si="101"/>
        <v>0</v>
      </c>
      <c r="AS322" s="35">
        <f t="shared" si="101"/>
        <v>0</v>
      </c>
      <c r="AT322" s="35">
        <f t="shared" si="101"/>
        <v>0</v>
      </c>
      <c r="AU322" s="35">
        <f t="shared" si="101"/>
        <v>0</v>
      </c>
      <c r="AV322" s="35">
        <f t="shared" si="101"/>
        <v>0</v>
      </c>
      <c r="AW322" s="35">
        <f t="shared" si="101"/>
        <v>0</v>
      </c>
      <c r="AX322" s="35">
        <f t="shared" si="101"/>
        <v>0</v>
      </c>
      <c r="AY322" s="35">
        <f t="shared" si="101"/>
        <v>0</v>
      </c>
      <c r="AZ322" s="35">
        <f t="shared" si="101"/>
        <v>0</v>
      </c>
      <c r="BA322" s="35">
        <f t="shared" si="101"/>
        <v>0</v>
      </c>
      <c r="BB322" s="35">
        <f t="shared" si="101"/>
        <v>0</v>
      </c>
      <c r="BC322" s="35">
        <f t="shared" si="101"/>
        <v>0</v>
      </c>
      <c r="BD322" s="35">
        <f t="shared" si="101"/>
        <v>0</v>
      </c>
      <c r="BE322" s="70">
        <f t="shared" si="96"/>
        <v>0</v>
      </c>
    </row>
    <row r="323" spans="1:57" x14ac:dyDescent="0.25">
      <c r="A323" s="69">
        <f>Services!C23</f>
        <v>0</v>
      </c>
      <c r="B323" s="35">
        <f t="shared" si="97"/>
        <v>0</v>
      </c>
      <c r="C323" s="35">
        <f t="shared" si="97"/>
        <v>0</v>
      </c>
      <c r="D323" s="35">
        <f t="shared" si="97"/>
        <v>0</v>
      </c>
      <c r="E323" s="35">
        <f t="shared" si="97"/>
        <v>0</v>
      </c>
      <c r="F323" s="35">
        <f t="shared" si="97"/>
        <v>0</v>
      </c>
      <c r="G323" s="35">
        <f t="shared" si="97"/>
        <v>0</v>
      </c>
      <c r="H323" s="35">
        <f t="shared" si="97"/>
        <v>0</v>
      </c>
      <c r="I323" s="35">
        <f t="shared" si="97"/>
        <v>0</v>
      </c>
      <c r="J323" s="35">
        <f t="shared" si="97"/>
        <v>0</v>
      </c>
      <c r="K323" s="35">
        <f t="shared" si="97"/>
        <v>0</v>
      </c>
      <c r="L323" s="35">
        <f t="shared" si="98"/>
        <v>0</v>
      </c>
      <c r="M323" s="35">
        <f t="shared" si="98"/>
        <v>0</v>
      </c>
      <c r="N323" s="35">
        <f t="shared" si="98"/>
        <v>0</v>
      </c>
      <c r="O323" s="35">
        <f t="shared" si="98"/>
        <v>0</v>
      </c>
      <c r="P323" s="35">
        <f t="shared" si="98"/>
        <v>0</v>
      </c>
      <c r="Q323" s="35">
        <f t="shared" si="98"/>
        <v>0</v>
      </c>
      <c r="R323" s="35">
        <f t="shared" si="98"/>
        <v>0</v>
      </c>
      <c r="S323" s="35">
        <f t="shared" si="98"/>
        <v>0</v>
      </c>
      <c r="T323" s="35">
        <f t="shared" si="98"/>
        <v>0</v>
      </c>
      <c r="U323" s="35">
        <f t="shared" si="98"/>
        <v>0</v>
      </c>
      <c r="V323" s="35">
        <f t="shared" si="99"/>
        <v>0</v>
      </c>
      <c r="W323" s="35">
        <f t="shared" si="99"/>
        <v>0</v>
      </c>
      <c r="X323" s="35">
        <f t="shared" si="99"/>
        <v>0</v>
      </c>
      <c r="Y323" s="35">
        <f t="shared" si="99"/>
        <v>0</v>
      </c>
      <c r="Z323" s="35">
        <f t="shared" si="99"/>
        <v>0</v>
      </c>
      <c r="AA323" s="35">
        <f t="shared" si="99"/>
        <v>0</v>
      </c>
      <c r="AB323" s="35">
        <f t="shared" si="99"/>
        <v>0</v>
      </c>
      <c r="AC323" s="35">
        <f t="shared" si="99"/>
        <v>0</v>
      </c>
      <c r="AD323" s="35">
        <f t="shared" si="99"/>
        <v>0</v>
      </c>
      <c r="AE323" s="35">
        <f t="shared" si="99"/>
        <v>0</v>
      </c>
      <c r="AF323" s="35">
        <f t="shared" si="100"/>
        <v>0</v>
      </c>
      <c r="AG323" s="35">
        <f t="shared" si="100"/>
        <v>0</v>
      </c>
      <c r="AH323" s="35">
        <f t="shared" si="100"/>
        <v>0</v>
      </c>
      <c r="AI323" s="35">
        <f t="shared" si="100"/>
        <v>0</v>
      </c>
      <c r="AJ323" s="35">
        <f t="shared" si="100"/>
        <v>0</v>
      </c>
      <c r="AK323" s="35">
        <f t="shared" si="100"/>
        <v>0</v>
      </c>
      <c r="AL323" s="35">
        <f t="shared" si="100"/>
        <v>0</v>
      </c>
      <c r="AM323" s="35">
        <f t="shared" si="100"/>
        <v>0</v>
      </c>
      <c r="AN323" s="35">
        <f t="shared" si="100"/>
        <v>0</v>
      </c>
      <c r="AO323" s="35">
        <f t="shared" si="100"/>
        <v>0</v>
      </c>
      <c r="AP323" s="35">
        <f t="shared" si="101"/>
        <v>0</v>
      </c>
      <c r="AQ323" s="35">
        <f t="shared" si="101"/>
        <v>0</v>
      </c>
      <c r="AR323" s="35">
        <f t="shared" si="101"/>
        <v>0</v>
      </c>
      <c r="AS323" s="35">
        <f t="shared" si="101"/>
        <v>0</v>
      </c>
      <c r="AT323" s="35">
        <f t="shared" si="101"/>
        <v>0</v>
      </c>
      <c r="AU323" s="35">
        <f t="shared" si="101"/>
        <v>0</v>
      </c>
      <c r="AV323" s="35">
        <f t="shared" si="101"/>
        <v>0</v>
      </c>
      <c r="AW323" s="35">
        <f t="shared" si="101"/>
        <v>0</v>
      </c>
      <c r="AX323" s="35">
        <f t="shared" si="101"/>
        <v>0</v>
      </c>
      <c r="AY323" s="35">
        <f t="shared" si="101"/>
        <v>0</v>
      </c>
      <c r="AZ323" s="35">
        <f t="shared" si="101"/>
        <v>0</v>
      </c>
      <c r="BA323" s="35">
        <f t="shared" si="101"/>
        <v>0</v>
      </c>
      <c r="BB323" s="35">
        <f t="shared" si="101"/>
        <v>0</v>
      </c>
      <c r="BC323" s="35">
        <f t="shared" si="101"/>
        <v>0</v>
      </c>
      <c r="BD323" s="35">
        <f t="shared" si="101"/>
        <v>0</v>
      </c>
      <c r="BE323" s="70">
        <f t="shared" si="96"/>
        <v>0</v>
      </c>
    </row>
    <row r="324" spans="1:57" x14ac:dyDescent="0.25">
      <c r="A324" s="69">
        <f>Services!C24</f>
        <v>0</v>
      </c>
      <c r="B324" s="35">
        <f t="shared" si="97"/>
        <v>0</v>
      </c>
      <c r="C324" s="35">
        <f t="shared" si="97"/>
        <v>0</v>
      </c>
      <c r="D324" s="35">
        <f t="shared" si="97"/>
        <v>0</v>
      </c>
      <c r="E324" s="35">
        <f t="shared" si="97"/>
        <v>0</v>
      </c>
      <c r="F324" s="35">
        <f t="shared" si="97"/>
        <v>0</v>
      </c>
      <c r="G324" s="35">
        <f t="shared" si="97"/>
        <v>0</v>
      </c>
      <c r="H324" s="35">
        <f t="shared" si="97"/>
        <v>0</v>
      </c>
      <c r="I324" s="35">
        <f t="shared" si="97"/>
        <v>0</v>
      </c>
      <c r="J324" s="35">
        <f t="shared" si="97"/>
        <v>0</v>
      </c>
      <c r="K324" s="35">
        <f t="shared" si="97"/>
        <v>0</v>
      </c>
      <c r="L324" s="35">
        <f t="shared" si="98"/>
        <v>0</v>
      </c>
      <c r="M324" s="35">
        <f t="shared" si="98"/>
        <v>0</v>
      </c>
      <c r="N324" s="35">
        <f t="shared" si="98"/>
        <v>0</v>
      </c>
      <c r="O324" s="35">
        <f t="shared" si="98"/>
        <v>0</v>
      </c>
      <c r="P324" s="35">
        <f t="shared" si="98"/>
        <v>0</v>
      </c>
      <c r="Q324" s="35">
        <f t="shared" si="98"/>
        <v>0</v>
      </c>
      <c r="R324" s="35">
        <f t="shared" si="98"/>
        <v>0</v>
      </c>
      <c r="S324" s="35">
        <f t="shared" si="98"/>
        <v>0</v>
      </c>
      <c r="T324" s="35">
        <f t="shared" si="98"/>
        <v>0</v>
      </c>
      <c r="U324" s="35">
        <f t="shared" si="98"/>
        <v>0</v>
      </c>
      <c r="V324" s="35">
        <f t="shared" si="99"/>
        <v>0</v>
      </c>
      <c r="W324" s="35">
        <f t="shared" si="99"/>
        <v>0</v>
      </c>
      <c r="X324" s="35">
        <f t="shared" si="99"/>
        <v>0</v>
      </c>
      <c r="Y324" s="35">
        <f t="shared" si="99"/>
        <v>0</v>
      </c>
      <c r="Z324" s="35">
        <f t="shared" si="99"/>
        <v>0</v>
      </c>
      <c r="AA324" s="35">
        <f t="shared" si="99"/>
        <v>0</v>
      </c>
      <c r="AB324" s="35">
        <f t="shared" si="99"/>
        <v>0</v>
      </c>
      <c r="AC324" s="35">
        <f t="shared" si="99"/>
        <v>0</v>
      </c>
      <c r="AD324" s="35">
        <f t="shared" si="99"/>
        <v>0</v>
      </c>
      <c r="AE324" s="35">
        <f t="shared" si="99"/>
        <v>0</v>
      </c>
      <c r="AF324" s="35">
        <f t="shared" si="100"/>
        <v>0</v>
      </c>
      <c r="AG324" s="35">
        <f t="shared" si="100"/>
        <v>0</v>
      </c>
      <c r="AH324" s="35">
        <f t="shared" si="100"/>
        <v>0</v>
      </c>
      <c r="AI324" s="35">
        <f t="shared" si="100"/>
        <v>0</v>
      </c>
      <c r="AJ324" s="35">
        <f t="shared" si="100"/>
        <v>0</v>
      </c>
      <c r="AK324" s="35">
        <f t="shared" si="100"/>
        <v>0</v>
      </c>
      <c r="AL324" s="35">
        <f t="shared" si="100"/>
        <v>0</v>
      </c>
      <c r="AM324" s="35">
        <f t="shared" si="100"/>
        <v>0</v>
      </c>
      <c r="AN324" s="35">
        <f t="shared" si="100"/>
        <v>0</v>
      </c>
      <c r="AO324" s="35">
        <f t="shared" si="100"/>
        <v>0</v>
      </c>
      <c r="AP324" s="35">
        <f t="shared" si="101"/>
        <v>0</v>
      </c>
      <c r="AQ324" s="35">
        <f t="shared" si="101"/>
        <v>0</v>
      </c>
      <c r="AR324" s="35">
        <f t="shared" si="101"/>
        <v>0</v>
      </c>
      <c r="AS324" s="35">
        <f t="shared" si="101"/>
        <v>0</v>
      </c>
      <c r="AT324" s="35">
        <f t="shared" si="101"/>
        <v>0</v>
      </c>
      <c r="AU324" s="35">
        <f t="shared" si="101"/>
        <v>0</v>
      </c>
      <c r="AV324" s="35">
        <f t="shared" si="101"/>
        <v>0</v>
      </c>
      <c r="AW324" s="35">
        <f t="shared" si="101"/>
        <v>0</v>
      </c>
      <c r="AX324" s="35">
        <f t="shared" si="101"/>
        <v>0</v>
      </c>
      <c r="AY324" s="35">
        <f t="shared" si="101"/>
        <v>0</v>
      </c>
      <c r="AZ324" s="35">
        <f t="shared" si="101"/>
        <v>0</v>
      </c>
      <c r="BA324" s="35">
        <f t="shared" si="101"/>
        <v>0</v>
      </c>
      <c r="BB324" s="35">
        <f t="shared" si="101"/>
        <v>0</v>
      </c>
      <c r="BC324" s="35">
        <f t="shared" si="101"/>
        <v>0</v>
      </c>
      <c r="BD324" s="35">
        <f t="shared" si="101"/>
        <v>0</v>
      </c>
      <c r="BE324" s="70">
        <f t="shared" si="96"/>
        <v>0</v>
      </c>
    </row>
    <row r="325" spans="1:57" x14ac:dyDescent="0.25">
      <c r="A325" s="69">
        <f>Services!C25</f>
        <v>0</v>
      </c>
      <c r="B325" s="35">
        <f t="shared" si="97"/>
        <v>0</v>
      </c>
      <c r="C325" s="35">
        <f t="shared" si="97"/>
        <v>0</v>
      </c>
      <c r="D325" s="35">
        <f t="shared" si="97"/>
        <v>0</v>
      </c>
      <c r="E325" s="35">
        <f t="shared" si="97"/>
        <v>0</v>
      </c>
      <c r="F325" s="35">
        <f t="shared" si="97"/>
        <v>0</v>
      </c>
      <c r="G325" s="35">
        <f t="shared" si="97"/>
        <v>0</v>
      </c>
      <c r="H325" s="35">
        <f t="shared" si="97"/>
        <v>0</v>
      </c>
      <c r="I325" s="35">
        <f t="shared" si="97"/>
        <v>0</v>
      </c>
      <c r="J325" s="35">
        <f t="shared" si="97"/>
        <v>0</v>
      </c>
      <c r="K325" s="35">
        <f t="shared" si="97"/>
        <v>0</v>
      </c>
      <c r="L325" s="35">
        <f t="shared" si="98"/>
        <v>0</v>
      </c>
      <c r="M325" s="35">
        <f t="shared" si="98"/>
        <v>0</v>
      </c>
      <c r="N325" s="35">
        <f t="shared" si="98"/>
        <v>0</v>
      </c>
      <c r="O325" s="35">
        <f t="shared" si="98"/>
        <v>0</v>
      </c>
      <c r="P325" s="35">
        <f t="shared" si="98"/>
        <v>0</v>
      </c>
      <c r="Q325" s="35">
        <f t="shared" si="98"/>
        <v>0</v>
      </c>
      <c r="R325" s="35">
        <f t="shared" si="98"/>
        <v>0</v>
      </c>
      <c r="S325" s="35">
        <f t="shared" si="98"/>
        <v>0</v>
      </c>
      <c r="T325" s="35">
        <f t="shared" si="98"/>
        <v>0</v>
      </c>
      <c r="U325" s="35">
        <f t="shared" si="98"/>
        <v>0</v>
      </c>
      <c r="V325" s="35">
        <f t="shared" si="99"/>
        <v>0</v>
      </c>
      <c r="W325" s="35">
        <f t="shared" si="99"/>
        <v>0</v>
      </c>
      <c r="X325" s="35">
        <f t="shared" si="99"/>
        <v>0</v>
      </c>
      <c r="Y325" s="35">
        <f t="shared" si="99"/>
        <v>0</v>
      </c>
      <c r="Z325" s="35">
        <f t="shared" si="99"/>
        <v>0</v>
      </c>
      <c r="AA325" s="35">
        <f t="shared" si="99"/>
        <v>0</v>
      </c>
      <c r="AB325" s="35">
        <f t="shared" si="99"/>
        <v>0</v>
      </c>
      <c r="AC325" s="35">
        <f t="shared" si="99"/>
        <v>0</v>
      </c>
      <c r="AD325" s="35">
        <f t="shared" si="99"/>
        <v>0</v>
      </c>
      <c r="AE325" s="35">
        <f t="shared" si="99"/>
        <v>0</v>
      </c>
      <c r="AF325" s="35">
        <f t="shared" si="100"/>
        <v>0</v>
      </c>
      <c r="AG325" s="35">
        <f t="shared" si="100"/>
        <v>0</v>
      </c>
      <c r="AH325" s="35">
        <f t="shared" si="100"/>
        <v>0</v>
      </c>
      <c r="AI325" s="35">
        <f t="shared" si="100"/>
        <v>0</v>
      </c>
      <c r="AJ325" s="35">
        <f t="shared" si="100"/>
        <v>0</v>
      </c>
      <c r="AK325" s="35">
        <f t="shared" si="100"/>
        <v>0</v>
      </c>
      <c r="AL325" s="35">
        <f t="shared" si="100"/>
        <v>0</v>
      </c>
      <c r="AM325" s="35">
        <f t="shared" si="100"/>
        <v>0</v>
      </c>
      <c r="AN325" s="35">
        <f t="shared" si="100"/>
        <v>0</v>
      </c>
      <c r="AO325" s="35">
        <f t="shared" si="100"/>
        <v>0</v>
      </c>
      <c r="AP325" s="35">
        <f t="shared" si="101"/>
        <v>0</v>
      </c>
      <c r="AQ325" s="35">
        <f t="shared" si="101"/>
        <v>0</v>
      </c>
      <c r="AR325" s="35">
        <f t="shared" si="101"/>
        <v>0</v>
      </c>
      <c r="AS325" s="35">
        <f t="shared" si="101"/>
        <v>0</v>
      </c>
      <c r="AT325" s="35">
        <f t="shared" si="101"/>
        <v>0</v>
      </c>
      <c r="AU325" s="35">
        <f t="shared" si="101"/>
        <v>0</v>
      </c>
      <c r="AV325" s="35">
        <f t="shared" si="101"/>
        <v>0</v>
      </c>
      <c r="AW325" s="35">
        <f t="shared" si="101"/>
        <v>0</v>
      </c>
      <c r="AX325" s="35">
        <f t="shared" si="101"/>
        <v>0</v>
      </c>
      <c r="AY325" s="35">
        <f t="shared" si="101"/>
        <v>0</v>
      </c>
      <c r="AZ325" s="35">
        <f t="shared" si="101"/>
        <v>0</v>
      </c>
      <c r="BA325" s="35">
        <f t="shared" si="101"/>
        <v>0</v>
      </c>
      <c r="BB325" s="35">
        <f t="shared" si="101"/>
        <v>0</v>
      </c>
      <c r="BC325" s="35">
        <f t="shared" si="101"/>
        <v>0</v>
      </c>
      <c r="BD325" s="35">
        <f t="shared" si="101"/>
        <v>0</v>
      </c>
      <c r="BE325" s="70">
        <f t="shared" si="96"/>
        <v>0</v>
      </c>
    </row>
    <row r="326" spans="1:57" x14ac:dyDescent="0.25">
      <c r="A326" s="69">
        <f>Services!C26</f>
        <v>0</v>
      </c>
      <c r="B326" s="35">
        <f t="shared" si="97"/>
        <v>0</v>
      </c>
      <c r="C326" s="35">
        <f t="shared" si="97"/>
        <v>0</v>
      </c>
      <c r="D326" s="35">
        <f t="shared" si="97"/>
        <v>0</v>
      </c>
      <c r="E326" s="35">
        <f t="shared" si="97"/>
        <v>0</v>
      </c>
      <c r="F326" s="35">
        <f t="shared" si="97"/>
        <v>0</v>
      </c>
      <c r="G326" s="35">
        <f t="shared" si="97"/>
        <v>0</v>
      </c>
      <c r="H326" s="35">
        <f t="shared" si="97"/>
        <v>0</v>
      </c>
      <c r="I326" s="35">
        <f t="shared" si="97"/>
        <v>0</v>
      </c>
      <c r="J326" s="35">
        <f t="shared" si="97"/>
        <v>0</v>
      </c>
      <c r="K326" s="35">
        <f t="shared" si="97"/>
        <v>0</v>
      </c>
      <c r="L326" s="35">
        <f t="shared" si="98"/>
        <v>0</v>
      </c>
      <c r="M326" s="35">
        <f t="shared" si="98"/>
        <v>0</v>
      </c>
      <c r="N326" s="35">
        <f t="shared" si="98"/>
        <v>0</v>
      </c>
      <c r="O326" s="35">
        <f t="shared" si="98"/>
        <v>0</v>
      </c>
      <c r="P326" s="35">
        <f t="shared" si="98"/>
        <v>0</v>
      </c>
      <c r="Q326" s="35">
        <f t="shared" si="98"/>
        <v>0</v>
      </c>
      <c r="R326" s="35">
        <f t="shared" si="98"/>
        <v>0</v>
      </c>
      <c r="S326" s="35">
        <f t="shared" si="98"/>
        <v>0</v>
      </c>
      <c r="T326" s="35">
        <f t="shared" si="98"/>
        <v>0</v>
      </c>
      <c r="U326" s="35">
        <f t="shared" si="98"/>
        <v>0</v>
      </c>
      <c r="V326" s="35">
        <f t="shared" si="99"/>
        <v>0</v>
      </c>
      <c r="W326" s="35">
        <f t="shared" si="99"/>
        <v>0</v>
      </c>
      <c r="X326" s="35">
        <f t="shared" si="99"/>
        <v>0</v>
      </c>
      <c r="Y326" s="35">
        <f t="shared" si="99"/>
        <v>0</v>
      </c>
      <c r="Z326" s="35">
        <f t="shared" si="99"/>
        <v>0</v>
      </c>
      <c r="AA326" s="35">
        <f t="shared" si="99"/>
        <v>0</v>
      </c>
      <c r="AB326" s="35">
        <f t="shared" si="99"/>
        <v>0</v>
      </c>
      <c r="AC326" s="35">
        <f t="shared" si="99"/>
        <v>0</v>
      </c>
      <c r="AD326" s="35">
        <f t="shared" si="99"/>
        <v>0</v>
      </c>
      <c r="AE326" s="35">
        <f t="shared" si="99"/>
        <v>0</v>
      </c>
      <c r="AF326" s="35">
        <f t="shared" si="100"/>
        <v>0</v>
      </c>
      <c r="AG326" s="35">
        <f t="shared" si="100"/>
        <v>0</v>
      </c>
      <c r="AH326" s="35">
        <f t="shared" si="100"/>
        <v>0</v>
      </c>
      <c r="AI326" s="35">
        <f t="shared" si="100"/>
        <v>0</v>
      </c>
      <c r="AJ326" s="35">
        <f t="shared" si="100"/>
        <v>0</v>
      </c>
      <c r="AK326" s="35">
        <f t="shared" si="100"/>
        <v>0</v>
      </c>
      <c r="AL326" s="35">
        <f t="shared" si="100"/>
        <v>0</v>
      </c>
      <c r="AM326" s="35">
        <f t="shared" si="100"/>
        <v>0</v>
      </c>
      <c r="AN326" s="35">
        <f t="shared" si="100"/>
        <v>0</v>
      </c>
      <c r="AO326" s="35">
        <f t="shared" si="100"/>
        <v>0</v>
      </c>
      <c r="AP326" s="35">
        <f t="shared" si="101"/>
        <v>0</v>
      </c>
      <c r="AQ326" s="35">
        <f t="shared" si="101"/>
        <v>0</v>
      </c>
      <c r="AR326" s="35">
        <f t="shared" si="101"/>
        <v>0</v>
      </c>
      <c r="AS326" s="35">
        <f t="shared" si="101"/>
        <v>0</v>
      </c>
      <c r="AT326" s="35">
        <f t="shared" si="101"/>
        <v>0</v>
      </c>
      <c r="AU326" s="35">
        <f t="shared" si="101"/>
        <v>0</v>
      </c>
      <c r="AV326" s="35">
        <f t="shared" si="101"/>
        <v>0</v>
      </c>
      <c r="AW326" s="35">
        <f t="shared" si="101"/>
        <v>0</v>
      </c>
      <c r="AX326" s="35">
        <f t="shared" si="101"/>
        <v>0</v>
      </c>
      <c r="AY326" s="35">
        <f t="shared" si="101"/>
        <v>0</v>
      </c>
      <c r="AZ326" s="35">
        <f t="shared" si="101"/>
        <v>0</v>
      </c>
      <c r="BA326" s="35">
        <f t="shared" si="101"/>
        <v>0</v>
      </c>
      <c r="BB326" s="35">
        <f t="shared" si="101"/>
        <v>0</v>
      </c>
      <c r="BC326" s="35">
        <f t="shared" si="101"/>
        <v>0</v>
      </c>
      <c r="BD326" s="35">
        <f t="shared" si="101"/>
        <v>0</v>
      </c>
      <c r="BE326" s="70">
        <f t="shared" si="96"/>
        <v>0</v>
      </c>
    </row>
    <row r="327" spans="1:57" x14ac:dyDescent="0.25">
      <c r="A327" s="69">
        <f>Services!C27</f>
        <v>0</v>
      </c>
      <c r="B327" s="35">
        <f t="shared" si="97"/>
        <v>0</v>
      </c>
      <c r="C327" s="35">
        <f t="shared" si="97"/>
        <v>0</v>
      </c>
      <c r="D327" s="35">
        <f t="shared" si="97"/>
        <v>0</v>
      </c>
      <c r="E327" s="35">
        <f t="shared" si="97"/>
        <v>0</v>
      </c>
      <c r="F327" s="35">
        <f t="shared" si="97"/>
        <v>0</v>
      </c>
      <c r="G327" s="35">
        <f t="shared" si="97"/>
        <v>0</v>
      </c>
      <c r="H327" s="35">
        <f t="shared" si="97"/>
        <v>0</v>
      </c>
      <c r="I327" s="35">
        <f t="shared" si="97"/>
        <v>0</v>
      </c>
      <c r="J327" s="35">
        <f t="shared" si="97"/>
        <v>0</v>
      </c>
      <c r="K327" s="35">
        <f t="shared" si="97"/>
        <v>0</v>
      </c>
      <c r="L327" s="35">
        <f t="shared" si="98"/>
        <v>0</v>
      </c>
      <c r="M327" s="35">
        <f t="shared" si="98"/>
        <v>0</v>
      </c>
      <c r="N327" s="35">
        <f t="shared" si="98"/>
        <v>0</v>
      </c>
      <c r="O327" s="35">
        <f t="shared" si="98"/>
        <v>0</v>
      </c>
      <c r="P327" s="35">
        <f t="shared" si="98"/>
        <v>0</v>
      </c>
      <c r="Q327" s="35">
        <f t="shared" si="98"/>
        <v>0</v>
      </c>
      <c r="R327" s="35">
        <f t="shared" si="98"/>
        <v>0</v>
      </c>
      <c r="S327" s="35">
        <f t="shared" si="98"/>
        <v>0</v>
      </c>
      <c r="T327" s="35">
        <f t="shared" si="98"/>
        <v>0</v>
      </c>
      <c r="U327" s="35">
        <f t="shared" si="98"/>
        <v>0</v>
      </c>
      <c r="V327" s="35">
        <f t="shared" si="99"/>
        <v>0</v>
      </c>
      <c r="W327" s="35">
        <f t="shared" si="99"/>
        <v>0</v>
      </c>
      <c r="X327" s="35">
        <f t="shared" si="99"/>
        <v>0</v>
      </c>
      <c r="Y327" s="35">
        <f t="shared" si="99"/>
        <v>0</v>
      </c>
      <c r="Z327" s="35">
        <f t="shared" si="99"/>
        <v>0</v>
      </c>
      <c r="AA327" s="35">
        <f t="shared" si="99"/>
        <v>0</v>
      </c>
      <c r="AB327" s="35">
        <f t="shared" si="99"/>
        <v>0</v>
      </c>
      <c r="AC327" s="35">
        <f t="shared" si="99"/>
        <v>0</v>
      </c>
      <c r="AD327" s="35">
        <f t="shared" si="99"/>
        <v>0</v>
      </c>
      <c r="AE327" s="35">
        <f t="shared" si="99"/>
        <v>0</v>
      </c>
      <c r="AF327" s="35">
        <f t="shared" si="100"/>
        <v>0</v>
      </c>
      <c r="AG327" s="35">
        <f t="shared" si="100"/>
        <v>0</v>
      </c>
      <c r="AH327" s="35">
        <f t="shared" si="100"/>
        <v>0</v>
      </c>
      <c r="AI327" s="35">
        <f t="shared" si="100"/>
        <v>0</v>
      </c>
      <c r="AJ327" s="35">
        <f t="shared" si="100"/>
        <v>0</v>
      </c>
      <c r="AK327" s="35">
        <f t="shared" si="100"/>
        <v>0</v>
      </c>
      <c r="AL327" s="35">
        <f t="shared" si="100"/>
        <v>0</v>
      </c>
      <c r="AM327" s="35">
        <f t="shared" si="100"/>
        <v>0</v>
      </c>
      <c r="AN327" s="35">
        <f t="shared" si="100"/>
        <v>0</v>
      </c>
      <c r="AO327" s="35">
        <f t="shared" si="100"/>
        <v>0</v>
      </c>
      <c r="AP327" s="35">
        <f t="shared" si="101"/>
        <v>0</v>
      </c>
      <c r="AQ327" s="35">
        <f t="shared" si="101"/>
        <v>0</v>
      </c>
      <c r="AR327" s="35">
        <f t="shared" si="101"/>
        <v>0</v>
      </c>
      <c r="AS327" s="35">
        <f t="shared" si="101"/>
        <v>0</v>
      </c>
      <c r="AT327" s="35">
        <f t="shared" si="101"/>
        <v>0</v>
      </c>
      <c r="AU327" s="35">
        <f t="shared" si="101"/>
        <v>0</v>
      </c>
      <c r="AV327" s="35">
        <f t="shared" si="101"/>
        <v>0</v>
      </c>
      <c r="AW327" s="35">
        <f t="shared" si="101"/>
        <v>0</v>
      </c>
      <c r="AX327" s="35">
        <f t="shared" si="101"/>
        <v>0</v>
      </c>
      <c r="AY327" s="35">
        <f t="shared" si="101"/>
        <v>0</v>
      </c>
      <c r="AZ327" s="35">
        <f t="shared" si="101"/>
        <v>0</v>
      </c>
      <c r="BA327" s="35">
        <f t="shared" si="101"/>
        <v>0</v>
      </c>
      <c r="BB327" s="35">
        <f t="shared" si="101"/>
        <v>0</v>
      </c>
      <c r="BC327" s="35">
        <f t="shared" si="101"/>
        <v>0</v>
      </c>
      <c r="BD327" s="35">
        <f t="shared" si="101"/>
        <v>0</v>
      </c>
      <c r="BE327" s="70">
        <f t="shared" si="96"/>
        <v>0</v>
      </c>
    </row>
    <row r="328" spans="1:57" x14ac:dyDescent="0.25">
      <c r="A328" s="69">
        <f>Services!C28</f>
        <v>0</v>
      </c>
      <c r="B328" s="35">
        <f t="shared" si="97"/>
        <v>0</v>
      </c>
      <c r="C328" s="35">
        <f t="shared" si="97"/>
        <v>0</v>
      </c>
      <c r="D328" s="35">
        <f t="shared" si="97"/>
        <v>0</v>
      </c>
      <c r="E328" s="35">
        <f t="shared" si="97"/>
        <v>0</v>
      </c>
      <c r="F328" s="35">
        <f t="shared" si="97"/>
        <v>0</v>
      </c>
      <c r="G328" s="35">
        <f t="shared" si="97"/>
        <v>0</v>
      </c>
      <c r="H328" s="35">
        <f t="shared" si="97"/>
        <v>0</v>
      </c>
      <c r="I328" s="35">
        <f t="shared" si="97"/>
        <v>0</v>
      </c>
      <c r="J328" s="35">
        <f t="shared" si="97"/>
        <v>0</v>
      </c>
      <c r="K328" s="35">
        <f t="shared" si="97"/>
        <v>0</v>
      </c>
      <c r="L328" s="35">
        <f t="shared" si="98"/>
        <v>0</v>
      </c>
      <c r="M328" s="35">
        <f t="shared" si="98"/>
        <v>0</v>
      </c>
      <c r="N328" s="35">
        <f t="shared" si="98"/>
        <v>0</v>
      </c>
      <c r="O328" s="35">
        <f t="shared" si="98"/>
        <v>0</v>
      </c>
      <c r="P328" s="35">
        <f t="shared" si="98"/>
        <v>0</v>
      </c>
      <c r="Q328" s="35">
        <f t="shared" si="98"/>
        <v>0</v>
      </c>
      <c r="R328" s="35">
        <f t="shared" si="98"/>
        <v>0</v>
      </c>
      <c r="S328" s="35">
        <f t="shared" si="98"/>
        <v>0</v>
      </c>
      <c r="T328" s="35">
        <f t="shared" si="98"/>
        <v>0</v>
      </c>
      <c r="U328" s="35">
        <f t="shared" si="98"/>
        <v>0</v>
      </c>
      <c r="V328" s="35">
        <f t="shared" si="99"/>
        <v>0</v>
      </c>
      <c r="W328" s="35">
        <f t="shared" si="99"/>
        <v>0</v>
      </c>
      <c r="X328" s="35">
        <f t="shared" si="99"/>
        <v>0</v>
      </c>
      <c r="Y328" s="35">
        <f t="shared" si="99"/>
        <v>0</v>
      </c>
      <c r="Z328" s="35">
        <f t="shared" si="99"/>
        <v>0</v>
      </c>
      <c r="AA328" s="35">
        <f t="shared" si="99"/>
        <v>0</v>
      </c>
      <c r="AB328" s="35">
        <f t="shared" si="99"/>
        <v>0</v>
      </c>
      <c r="AC328" s="35">
        <f t="shared" si="99"/>
        <v>0</v>
      </c>
      <c r="AD328" s="35">
        <f t="shared" si="99"/>
        <v>0</v>
      </c>
      <c r="AE328" s="35">
        <f t="shared" si="99"/>
        <v>0</v>
      </c>
      <c r="AF328" s="35">
        <f t="shared" si="100"/>
        <v>0</v>
      </c>
      <c r="AG328" s="35">
        <f t="shared" si="100"/>
        <v>0</v>
      </c>
      <c r="AH328" s="35">
        <f t="shared" si="100"/>
        <v>0</v>
      </c>
      <c r="AI328" s="35">
        <f t="shared" si="100"/>
        <v>0</v>
      </c>
      <c r="AJ328" s="35">
        <f t="shared" si="100"/>
        <v>0</v>
      </c>
      <c r="AK328" s="35">
        <f t="shared" si="100"/>
        <v>0</v>
      </c>
      <c r="AL328" s="35">
        <f t="shared" si="100"/>
        <v>0</v>
      </c>
      <c r="AM328" s="35">
        <f t="shared" si="100"/>
        <v>0</v>
      </c>
      <c r="AN328" s="35">
        <f t="shared" si="100"/>
        <v>0</v>
      </c>
      <c r="AO328" s="35">
        <f t="shared" si="100"/>
        <v>0</v>
      </c>
      <c r="AP328" s="35">
        <f t="shared" si="101"/>
        <v>0</v>
      </c>
      <c r="AQ328" s="35">
        <f t="shared" si="101"/>
        <v>0</v>
      </c>
      <c r="AR328" s="35">
        <f t="shared" si="101"/>
        <v>0</v>
      </c>
      <c r="AS328" s="35">
        <f t="shared" si="101"/>
        <v>0</v>
      </c>
      <c r="AT328" s="35">
        <f t="shared" si="101"/>
        <v>0</v>
      </c>
      <c r="AU328" s="35">
        <f t="shared" si="101"/>
        <v>0</v>
      </c>
      <c r="AV328" s="35">
        <f t="shared" si="101"/>
        <v>0</v>
      </c>
      <c r="AW328" s="35">
        <f t="shared" si="101"/>
        <v>0</v>
      </c>
      <c r="AX328" s="35">
        <f t="shared" si="101"/>
        <v>0</v>
      </c>
      <c r="AY328" s="35">
        <f t="shared" si="101"/>
        <v>0</v>
      </c>
      <c r="AZ328" s="35">
        <f t="shared" si="101"/>
        <v>0</v>
      </c>
      <c r="BA328" s="35">
        <f t="shared" si="101"/>
        <v>0</v>
      </c>
      <c r="BB328" s="35">
        <f t="shared" si="101"/>
        <v>0</v>
      </c>
      <c r="BC328" s="35">
        <f t="shared" si="101"/>
        <v>0</v>
      </c>
      <c r="BD328" s="35">
        <f t="shared" si="101"/>
        <v>0</v>
      </c>
      <c r="BE328" s="70">
        <f t="shared" si="96"/>
        <v>0</v>
      </c>
    </row>
    <row r="329" spans="1:57" x14ac:dyDescent="0.25">
      <c r="A329" s="69">
        <f>Services!C29</f>
        <v>0</v>
      </c>
      <c r="B329" s="35">
        <f t="shared" si="97"/>
        <v>0</v>
      </c>
      <c r="C329" s="35">
        <f t="shared" si="97"/>
        <v>0</v>
      </c>
      <c r="D329" s="35">
        <f t="shared" si="97"/>
        <v>0</v>
      </c>
      <c r="E329" s="35">
        <f t="shared" si="97"/>
        <v>0</v>
      </c>
      <c r="F329" s="35">
        <f t="shared" si="97"/>
        <v>0</v>
      </c>
      <c r="G329" s="35">
        <f t="shared" si="97"/>
        <v>0</v>
      </c>
      <c r="H329" s="35">
        <f t="shared" si="97"/>
        <v>0</v>
      </c>
      <c r="I329" s="35">
        <f t="shared" si="97"/>
        <v>0</v>
      </c>
      <c r="J329" s="35">
        <f t="shared" si="97"/>
        <v>0</v>
      </c>
      <c r="K329" s="35">
        <f t="shared" si="97"/>
        <v>0</v>
      </c>
      <c r="L329" s="35">
        <f t="shared" si="98"/>
        <v>0</v>
      </c>
      <c r="M329" s="35">
        <f t="shared" si="98"/>
        <v>0</v>
      </c>
      <c r="N329" s="35">
        <f t="shared" si="98"/>
        <v>0</v>
      </c>
      <c r="O329" s="35">
        <f t="shared" si="98"/>
        <v>0</v>
      </c>
      <c r="P329" s="35">
        <f t="shared" si="98"/>
        <v>0</v>
      </c>
      <c r="Q329" s="35">
        <f t="shared" si="98"/>
        <v>0</v>
      </c>
      <c r="R329" s="35">
        <f t="shared" si="98"/>
        <v>0</v>
      </c>
      <c r="S329" s="35">
        <f t="shared" si="98"/>
        <v>0</v>
      </c>
      <c r="T329" s="35">
        <f t="shared" si="98"/>
        <v>0</v>
      </c>
      <c r="U329" s="35">
        <f t="shared" si="98"/>
        <v>0</v>
      </c>
      <c r="V329" s="35">
        <f t="shared" si="99"/>
        <v>0</v>
      </c>
      <c r="W329" s="35">
        <f t="shared" si="99"/>
        <v>0</v>
      </c>
      <c r="X329" s="35">
        <f t="shared" si="99"/>
        <v>0</v>
      </c>
      <c r="Y329" s="35">
        <f t="shared" si="99"/>
        <v>0</v>
      </c>
      <c r="Z329" s="35">
        <f t="shared" si="99"/>
        <v>0</v>
      </c>
      <c r="AA329" s="35">
        <f t="shared" si="99"/>
        <v>0</v>
      </c>
      <c r="AB329" s="35">
        <f t="shared" si="99"/>
        <v>0</v>
      </c>
      <c r="AC329" s="35">
        <f t="shared" si="99"/>
        <v>0</v>
      </c>
      <c r="AD329" s="35">
        <f t="shared" si="99"/>
        <v>0</v>
      </c>
      <c r="AE329" s="35">
        <f t="shared" si="99"/>
        <v>0</v>
      </c>
      <c r="AF329" s="35">
        <f t="shared" si="100"/>
        <v>0</v>
      </c>
      <c r="AG329" s="35">
        <f t="shared" si="100"/>
        <v>0</v>
      </c>
      <c r="AH329" s="35">
        <f t="shared" si="100"/>
        <v>0</v>
      </c>
      <c r="AI329" s="35">
        <f t="shared" si="100"/>
        <v>0</v>
      </c>
      <c r="AJ329" s="35">
        <f t="shared" si="100"/>
        <v>0</v>
      </c>
      <c r="AK329" s="35">
        <f t="shared" si="100"/>
        <v>0</v>
      </c>
      <c r="AL329" s="35">
        <f t="shared" si="100"/>
        <v>0</v>
      </c>
      <c r="AM329" s="35">
        <f t="shared" si="100"/>
        <v>0</v>
      </c>
      <c r="AN329" s="35">
        <f t="shared" si="100"/>
        <v>0</v>
      </c>
      <c r="AO329" s="35">
        <f t="shared" si="100"/>
        <v>0</v>
      </c>
      <c r="AP329" s="35">
        <f t="shared" si="101"/>
        <v>0</v>
      </c>
      <c r="AQ329" s="35">
        <f t="shared" si="101"/>
        <v>0</v>
      </c>
      <c r="AR329" s="35">
        <f t="shared" si="101"/>
        <v>0</v>
      </c>
      <c r="AS329" s="35">
        <f t="shared" si="101"/>
        <v>0</v>
      </c>
      <c r="AT329" s="35">
        <f t="shared" si="101"/>
        <v>0</v>
      </c>
      <c r="AU329" s="35">
        <f t="shared" si="101"/>
        <v>0</v>
      </c>
      <c r="AV329" s="35">
        <f t="shared" si="101"/>
        <v>0</v>
      </c>
      <c r="AW329" s="35">
        <f t="shared" si="101"/>
        <v>0</v>
      </c>
      <c r="AX329" s="35">
        <f t="shared" si="101"/>
        <v>0</v>
      </c>
      <c r="AY329" s="35">
        <f t="shared" si="101"/>
        <v>0</v>
      </c>
      <c r="AZ329" s="35">
        <f t="shared" si="101"/>
        <v>0</v>
      </c>
      <c r="BA329" s="35">
        <f t="shared" si="101"/>
        <v>0</v>
      </c>
      <c r="BB329" s="35">
        <f t="shared" si="101"/>
        <v>0</v>
      </c>
      <c r="BC329" s="35">
        <f t="shared" si="101"/>
        <v>0</v>
      </c>
      <c r="BD329" s="35">
        <f t="shared" si="101"/>
        <v>0</v>
      </c>
      <c r="BE329" s="70">
        <f t="shared" si="96"/>
        <v>0</v>
      </c>
    </row>
    <row r="330" spans="1:57" x14ac:dyDescent="0.25">
      <c r="A330" s="69">
        <f>Services!C30</f>
        <v>0</v>
      </c>
      <c r="B330" s="35">
        <f t="shared" ref="B330:K335" si="102">IF(AND(B$8=$A330)*(B$8&lt;&gt;"")*(B$7&gt;=$B$276)*(B$7&lt;=$B$277),1,0)</f>
        <v>0</v>
      </c>
      <c r="C330" s="35">
        <f t="shared" si="102"/>
        <v>0</v>
      </c>
      <c r="D330" s="35">
        <f t="shared" si="102"/>
        <v>0</v>
      </c>
      <c r="E330" s="35">
        <f t="shared" si="102"/>
        <v>0</v>
      </c>
      <c r="F330" s="35">
        <f t="shared" si="102"/>
        <v>0</v>
      </c>
      <c r="G330" s="35">
        <f t="shared" si="102"/>
        <v>0</v>
      </c>
      <c r="H330" s="35">
        <f t="shared" si="102"/>
        <v>0</v>
      </c>
      <c r="I330" s="35">
        <f t="shared" si="102"/>
        <v>0</v>
      </c>
      <c r="J330" s="35">
        <f t="shared" si="102"/>
        <v>0</v>
      </c>
      <c r="K330" s="35">
        <f t="shared" si="102"/>
        <v>0</v>
      </c>
      <c r="L330" s="35">
        <f t="shared" ref="L330:U335" si="103">IF(AND(L$8=$A330)*(L$8&lt;&gt;"")*(L$7&gt;=$B$276)*(L$7&lt;=$B$277),1,0)</f>
        <v>0</v>
      </c>
      <c r="M330" s="35">
        <f t="shared" si="103"/>
        <v>0</v>
      </c>
      <c r="N330" s="35">
        <f t="shared" si="103"/>
        <v>0</v>
      </c>
      <c r="O330" s="35">
        <f t="shared" si="103"/>
        <v>0</v>
      </c>
      <c r="P330" s="35">
        <f t="shared" si="103"/>
        <v>0</v>
      </c>
      <c r="Q330" s="35">
        <f t="shared" si="103"/>
        <v>0</v>
      </c>
      <c r="R330" s="35">
        <f t="shared" si="103"/>
        <v>0</v>
      </c>
      <c r="S330" s="35">
        <f t="shared" si="103"/>
        <v>0</v>
      </c>
      <c r="T330" s="35">
        <f t="shared" si="103"/>
        <v>0</v>
      </c>
      <c r="U330" s="35">
        <f t="shared" si="103"/>
        <v>0</v>
      </c>
      <c r="V330" s="35">
        <f t="shared" ref="V330:AE335" si="104">IF(AND(V$8=$A330)*(V$8&lt;&gt;"")*(V$7&gt;=$B$276)*(V$7&lt;=$B$277),1,0)</f>
        <v>0</v>
      </c>
      <c r="W330" s="35">
        <f t="shared" si="104"/>
        <v>0</v>
      </c>
      <c r="X330" s="35">
        <f t="shared" si="104"/>
        <v>0</v>
      </c>
      <c r="Y330" s="35">
        <f t="shared" si="104"/>
        <v>0</v>
      </c>
      <c r="Z330" s="35">
        <f t="shared" si="104"/>
        <v>0</v>
      </c>
      <c r="AA330" s="35">
        <f t="shared" si="104"/>
        <v>0</v>
      </c>
      <c r="AB330" s="35">
        <f t="shared" si="104"/>
        <v>0</v>
      </c>
      <c r="AC330" s="35">
        <f t="shared" si="104"/>
        <v>0</v>
      </c>
      <c r="AD330" s="35">
        <f t="shared" si="104"/>
        <v>0</v>
      </c>
      <c r="AE330" s="35">
        <f t="shared" si="104"/>
        <v>0</v>
      </c>
      <c r="AF330" s="35">
        <f t="shared" ref="AF330:AO335" si="105">IF(AND(AF$8=$A330)*(AF$8&lt;&gt;"")*(AF$7&gt;=$B$276)*(AF$7&lt;=$B$277),1,0)</f>
        <v>0</v>
      </c>
      <c r="AG330" s="35">
        <f t="shared" si="105"/>
        <v>0</v>
      </c>
      <c r="AH330" s="35">
        <f t="shared" si="105"/>
        <v>0</v>
      </c>
      <c r="AI330" s="35">
        <f t="shared" si="105"/>
        <v>0</v>
      </c>
      <c r="AJ330" s="35">
        <f t="shared" si="105"/>
        <v>0</v>
      </c>
      <c r="AK330" s="35">
        <f t="shared" si="105"/>
        <v>0</v>
      </c>
      <c r="AL330" s="35">
        <f t="shared" si="105"/>
        <v>0</v>
      </c>
      <c r="AM330" s="35">
        <f t="shared" si="105"/>
        <v>0</v>
      </c>
      <c r="AN330" s="35">
        <f t="shared" si="105"/>
        <v>0</v>
      </c>
      <c r="AO330" s="35">
        <f t="shared" si="105"/>
        <v>0</v>
      </c>
      <c r="AP330" s="35">
        <f t="shared" ref="AP330:BD335" si="106">IF(AND(AP$8=$A330)*(AP$8&lt;&gt;"")*(AP$7&gt;=$B$276)*(AP$7&lt;=$B$277),1,0)</f>
        <v>0</v>
      </c>
      <c r="AQ330" s="35">
        <f t="shared" si="106"/>
        <v>0</v>
      </c>
      <c r="AR330" s="35">
        <f t="shared" si="106"/>
        <v>0</v>
      </c>
      <c r="AS330" s="35">
        <f t="shared" si="106"/>
        <v>0</v>
      </c>
      <c r="AT330" s="35">
        <f t="shared" si="106"/>
        <v>0</v>
      </c>
      <c r="AU330" s="35">
        <f t="shared" si="106"/>
        <v>0</v>
      </c>
      <c r="AV330" s="35">
        <f t="shared" si="106"/>
        <v>0</v>
      </c>
      <c r="AW330" s="35">
        <f t="shared" si="106"/>
        <v>0</v>
      </c>
      <c r="AX330" s="35">
        <f t="shared" si="106"/>
        <v>0</v>
      </c>
      <c r="AY330" s="35">
        <f t="shared" si="106"/>
        <v>0</v>
      </c>
      <c r="AZ330" s="35">
        <f t="shared" si="106"/>
        <v>0</v>
      </c>
      <c r="BA330" s="35">
        <f t="shared" si="106"/>
        <v>0</v>
      </c>
      <c r="BB330" s="35">
        <f t="shared" si="106"/>
        <v>0</v>
      </c>
      <c r="BC330" s="35">
        <f t="shared" si="106"/>
        <v>0</v>
      </c>
      <c r="BD330" s="35">
        <f t="shared" si="106"/>
        <v>0</v>
      </c>
      <c r="BE330" s="70">
        <f t="shared" si="96"/>
        <v>0</v>
      </c>
    </row>
    <row r="331" spans="1:57" x14ac:dyDescent="0.25">
      <c r="A331" s="69">
        <f>Services!C31</f>
        <v>0</v>
      </c>
      <c r="B331" s="35">
        <f t="shared" si="102"/>
        <v>0</v>
      </c>
      <c r="C331" s="35">
        <f t="shared" si="102"/>
        <v>0</v>
      </c>
      <c r="D331" s="35">
        <f t="shared" si="102"/>
        <v>0</v>
      </c>
      <c r="E331" s="35">
        <f t="shared" si="102"/>
        <v>0</v>
      </c>
      <c r="F331" s="35">
        <f t="shared" si="102"/>
        <v>0</v>
      </c>
      <c r="G331" s="35">
        <f t="shared" si="102"/>
        <v>0</v>
      </c>
      <c r="H331" s="35">
        <f t="shared" si="102"/>
        <v>0</v>
      </c>
      <c r="I331" s="35">
        <f t="shared" si="102"/>
        <v>0</v>
      </c>
      <c r="J331" s="35">
        <f t="shared" si="102"/>
        <v>0</v>
      </c>
      <c r="K331" s="35">
        <f t="shared" si="102"/>
        <v>0</v>
      </c>
      <c r="L331" s="35">
        <f t="shared" si="103"/>
        <v>0</v>
      </c>
      <c r="M331" s="35">
        <f t="shared" si="103"/>
        <v>0</v>
      </c>
      <c r="N331" s="35">
        <f t="shared" si="103"/>
        <v>0</v>
      </c>
      <c r="O331" s="35">
        <f t="shared" si="103"/>
        <v>0</v>
      </c>
      <c r="P331" s="35">
        <f t="shared" si="103"/>
        <v>0</v>
      </c>
      <c r="Q331" s="35">
        <f t="shared" si="103"/>
        <v>0</v>
      </c>
      <c r="R331" s="35">
        <f t="shared" si="103"/>
        <v>0</v>
      </c>
      <c r="S331" s="35">
        <f t="shared" si="103"/>
        <v>0</v>
      </c>
      <c r="T331" s="35">
        <f t="shared" si="103"/>
        <v>0</v>
      </c>
      <c r="U331" s="35">
        <f t="shared" si="103"/>
        <v>0</v>
      </c>
      <c r="V331" s="35">
        <f t="shared" si="104"/>
        <v>0</v>
      </c>
      <c r="W331" s="35">
        <f t="shared" si="104"/>
        <v>0</v>
      </c>
      <c r="X331" s="35">
        <f t="shared" si="104"/>
        <v>0</v>
      </c>
      <c r="Y331" s="35">
        <f t="shared" si="104"/>
        <v>0</v>
      </c>
      <c r="Z331" s="35">
        <f t="shared" si="104"/>
        <v>0</v>
      </c>
      <c r="AA331" s="35">
        <f t="shared" si="104"/>
        <v>0</v>
      </c>
      <c r="AB331" s="35">
        <f t="shared" si="104"/>
        <v>0</v>
      </c>
      <c r="AC331" s="35">
        <f t="shared" si="104"/>
        <v>0</v>
      </c>
      <c r="AD331" s="35">
        <f t="shared" si="104"/>
        <v>0</v>
      </c>
      <c r="AE331" s="35">
        <f t="shared" si="104"/>
        <v>0</v>
      </c>
      <c r="AF331" s="35">
        <f t="shared" si="105"/>
        <v>0</v>
      </c>
      <c r="AG331" s="35">
        <f t="shared" si="105"/>
        <v>0</v>
      </c>
      <c r="AH331" s="35">
        <f t="shared" si="105"/>
        <v>0</v>
      </c>
      <c r="AI331" s="35">
        <f t="shared" si="105"/>
        <v>0</v>
      </c>
      <c r="AJ331" s="35">
        <f t="shared" si="105"/>
        <v>0</v>
      </c>
      <c r="AK331" s="35">
        <f t="shared" si="105"/>
        <v>0</v>
      </c>
      <c r="AL331" s="35">
        <f t="shared" si="105"/>
        <v>0</v>
      </c>
      <c r="AM331" s="35">
        <f t="shared" si="105"/>
        <v>0</v>
      </c>
      <c r="AN331" s="35">
        <f t="shared" si="105"/>
        <v>0</v>
      </c>
      <c r="AO331" s="35">
        <f t="shared" si="105"/>
        <v>0</v>
      </c>
      <c r="AP331" s="35">
        <f t="shared" si="106"/>
        <v>0</v>
      </c>
      <c r="AQ331" s="35">
        <f t="shared" si="106"/>
        <v>0</v>
      </c>
      <c r="AR331" s="35">
        <f t="shared" si="106"/>
        <v>0</v>
      </c>
      <c r="AS331" s="35">
        <f t="shared" si="106"/>
        <v>0</v>
      </c>
      <c r="AT331" s="35">
        <f t="shared" si="106"/>
        <v>0</v>
      </c>
      <c r="AU331" s="35">
        <f t="shared" si="106"/>
        <v>0</v>
      </c>
      <c r="AV331" s="35">
        <f t="shared" si="106"/>
        <v>0</v>
      </c>
      <c r="AW331" s="35">
        <f t="shared" si="106"/>
        <v>0</v>
      </c>
      <c r="AX331" s="35">
        <f t="shared" si="106"/>
        <v>0</v>
      </c>
      <c r="AY331" s="35">
        <f t="shared" si="106"/>
        <v>0</v>
      </c>
      <c r="AZ331" s="35">
        <f t="shared" si="106"/>
        <v>0</v>
      </c>
      <c r="BA331" s="35">
        <f t="shared" si="106"/>
        <v>0</v>
      </c>
      <c r="BB331" s="35">
        <f t="shared" si="106"/>
        <v>0</v>
      </c>
      <c r="BC331" s="35">
        <f t="shared" si="106"/>
        <v>0</v>
      </c>
      <c r="BD331" s="35">
        <f t="shared" si="106"/>
        <v>0</v>
      </c>
      <c r="BE331" s="70">
        <f t="shared" si="96"/>
        <v>0</v>
      </c>
    </row>
    <row r="332" spans="1:57" x14ac:dyDescent="0.25">
      <c r="A332" s="69">
        <f>Services!C32</f>
        <v>0</v>
      </c>
      <c r="B332" s="35">
        <f t="shared" si="102"/>
        <v>0</v>
      </c>
      <c r="C332" s="35">
        <f t="shared" si="102"/>
        <v>0</v>
      </c>
      <c r="D332" s="35">
        <f t="shared" si="102"/>
        <v>0</v>
      </c>
      <c r="E332" s="35">
        <f t="shared" si="102"/>
        <v>0</v>
      </c>
      <c r="F332" s="35">
        <f t="shared" si="102"/>
        <v>0</v>
      </c>
      <c r="G332" s="35">
        <f t="shared" si="102"/>
        <v>0</v>
      </c>
      <c r="H332" s="35">
        <f t="shared" si="102"/>
        <v>0</v>
      </c>
      <c r="I332" s="35">
        <f t="shared" si="102"/>
        <v>0</v>
      </c>
      <c r="J332" s="35">
        <f t="shared" si="102"/>
        <v>0</v>
      </c>
      <c r="K332" s="35">
        <f t="shared" si="102"/>
        <v>0</v>
      </c>
      <c r="L332" s="35">
        <f t="shared" si="103"/>
        <v>0</v>
      </c>
      <c r="M332" s="35">
        <f t="shared" si="103"/>
        <v>0</v>
      </c>
      <c r="N332" s="35">
        <f t="shared" si="103"/>
        <v>0</v>
      </c>
      <c r="O332" s="35">
        <f t="shared" si="103"/>
        <v>0</v>
      </c>
      <c r="P332" s="35">
        <f t="shared" si="103"/>
        <v>0</v>
      </c>
      <c r="Q332" s="35">
        <f t="shared" si="103"/>
        <v>0</v>
      </c>
      <c r="R332" s="35">
        <f t="shared" si="103"/>
        <v>0</v>
      </c>
      <c r="S332" s="35">
        <f t="shared" si="103"/>
        <v>0</v>
      </c>
      <c r="T332" s="35">
        <f t="shared" si="103"/>
        <v>0</v>
      </c>
      <c r="U332" s="35">
        <f t="shared" si="103"/>
        <v>0</v>
      </c>
      <c r="V332" s="35">
        <f t="shared" si="104"/>
        <v>0</v>
      </c>
      <c r="W332" s="35">
        <f t="shared" si="104"/>
        <v>0</v>
      </c>
      <c r="X332" s="35">
        <f t="shared" si="104"/>
        <v>0</v>
      </c>
      <c r="Y332" s="35">
        <f t="shared" si="104"/>
        <v>0</v>
      </c>
      <c r="Z332" s="35">
        <f t="shared" si="104"/>
        <v>0</v>
      </c>
      <c r="AA332" s="35">
        <f t="shared" si="104"/>
        <v>0</v>
      </c>
      <c r="AB332" s="35">
        <f t="shared" si="104"/>
        <v>0</v>
      </c>
      <c r="AC332" s="35">
        <f t="shared" si="104"/>
        <v>0</v>
      </c>
      <c r="AD332" s="35">
        <f t="shared" si="104"/>
        <v>0</v>
      </c>
      <c r="AE332" s="35">
        <f t="shared" si="104"/>
        <v>0</v>
      </c>
      <c r="AF332" s="35">
        <f t="shared" si="105"/>
        <v>0</v>
      </c>
      <c r="AG332" s="35">
        <f t="shared" si="105"/>
        <v>0</v>
      </c>
      <c r="AH332" s="35">
        <f t="shared" si="105"/>
        <v>0</v>
      </c>
      <c r="AI332" s="35">
        <f t="shared" si="105"/>
        <v>0</v>
      </c>
      <c r="AJ332" s="35">
        <f t="shared" si="105"/>
        <v>0</v>
      </c>
      <c r="AK332" s="35">
        <f t="shared" si="105"/>
        <v>0</v>
      </c>
      <c r="AL332" s="35">
        <f t="shared" si="105"/>
        <v>0</v>
      </c>
      <c r="AM332" s="35">
        <f t="shared" si="105"/>
        <v>0</v>
      </c>
      <c r="AN332" s="35">
        <f t="shared" si="105"/>
        <v>0</v>
      </c>
      <c r="AO332" s="35">
        <f t="shared" si="105"/>
        <v>0</v>
      </c>
      <c r="AP332" s="35">
        <f t="shared" si="106"/>
        <v>0</v>
      </c>
      <c r="AQ332" s="35">
        <f t="shared" si="106"/>
        <v>0</v>
      </c>
      <c r="AR332" s="35">
        <f t="shared" si="106"/>
        <v>0</v>
      </c>
      <c r="AS332" s="35">
        <f t="shared" si="106"/>
        <v>0</v>
      </c>
      <c r="AT332" s="35">
        <f t="shared" si="106"/>
        <v>0</v>
      </c>
      <c r="AU332" s="35">
        <f t="shared" si="106"/>
        <v>0</v>
      </c>
      <c r="AV332" s="35">
        <f t="shared" si="106"/>
        <v>0</v>
      </c>
      <c r="AW332" s="35">
        <f t="shared" si="106"/>
        <v>0</v>
      </c>
      <c r="AX332" s="35">
        <f t="shared" si="106"/>
        <v>0</v>
      </c>
      <c r="AY332" s="35">
        <f t="shared" si="106"/>
        <v>0</v>
      </c>
      <c r="AZ332" s="35">
        <f t="shared" si="106"/>
        <v>0</v>
      </c>
      <c r="BA332" s="35">
        <f t="shared" si="106"/>
        <v>0</v>
      </c>
      <c r="BB332" s="35">
        <f t="shared" si="106"/>
        <v>0</v>
      </c>
      <c r="BC332" s="35">
        <f t="shared" si="106"/>
        <v>0</v>
      </c>
      <c r="BD332" s="35">
        <f t="shared" si="106"/>
        <v>0</v>
      </c>
      <c r="BE332" s="70">
        <f t="shared" si="96"/>
        <v>0</v>
      </c>
    </row>
    <row r="333" spans="1:57" x14ac:dyDescent="0.25">
      <c r="A333" s="69">
        <f>Services!C33</f>
        <v>0</v>
      </c>
      <c r="B333" s="35">
        <f t="shared" si="102"/>
        <v>0</v>
      </c>
      <c r="C333" s="35">
        <f t="shared" si="102"/>
        <v>0</v>
      </c>
      <c r="D333" s="35">
        <f t="shared" si="102"/>
        <v>0</v>
      </c>
      <c r="E333" s="35">
        <f t="shared" si="102"/>
        <v>0</v>
      </c>
      <c r="F333" s="35">
        <f t="shared" si="102"/>
        <v>0</v>
      </c>
      <c r="G333" s="35">
        <f t="shared" si="102"/>
        <v>0</v>
      </c>
      <c r="H333" s="35">
        <f t="shared" si="102"/>
        <v>0</v>
      </c>
      <c r="I333" s="35">
        <f t="shared" si="102"/>
        <v>0</v>
      </c>
      <c r="J333" s="35">
        <f t="shared" si="102"/>
        <v>0</v>
      </c>
      <c r="K333" s="35">
        <f t="shared" si="102"/>
        <v>0</v>
      </c>
      <c r="L333" s="35">
        <f t="shared" si="103"/>
        <v>0</v>
      </c>
      <c r="M333" s="35">
        <f t="shared" si="103"/>
        <v>0</v>
      </c>
      <c r="N333" s="35">
        <f t="shared" si="103"/>
        <v>0</v>
      </c>
      <c r="O333" s="35">
        <f t="shared" si="103"/>
        <v>0</v>
      </c>
      <c r="P333" s="35">
        <f t="shared" si="103"/>
        <v>0</v>
      </c>
      <c r="Q333" s="35">
        <f t="shared" si="103"/>
        <v>0</v>
      </c>
      <c r="R333" s="35">
        <f t="shared" si="103"/>
        <v>0</v>
      </c>
      <c r="S333" s="35">
        <f t="shared" si="103"/>
        <v>0</v>
      </c>
      <c r="T333" s="35">
        <f t="shared" si="103"/>
        <v>0</v>
      </c>
      <c r="U333" s="35">
        <f t="shared" si="103"/>
        <v>0</v>
      </c>
      <c r="V333" s="35">
        <f t="shared" si="104"/>
        <v>0</v>
      </c>
      <c r="W333" s="35">
        <f t="shared" si="104"/>
        <v>0</v>
      </c>
      <c r="X333" s="35">
        <f t="shared" si="104"/>
        <v>0</v>
      </c>
      <c r="Y333" s="35">
        <f t="shared" si="104"/>
        <v>0</v>
      </c>
      <c r="Z333" s="35">
        <f t="shared" si="104"/>
        <v>0</v>
      </c>
      <c r="AA333" s="35">
        <f t="shared" si="104"/>
        <v>0</v>
      </c>
      <c r="AB333" s="35">
        <f t="shared" si="104"/>
        <v>0</v>
      </c>
      <c r="AC333" s="35">
        <f t="shared" si="104"/>
        <v>0</v>
      </c>
      <c r="AD333" s="35">
        <f t="shared" si="104"/>
        <v>0</v>
      </c>
      <c r="AE333" s="35">
        <f t="shared" si="104"/>
        <v>0</v>
      </c>
      <c r="AF333" s="35">
        <f t="shared" si="105"/>
        <v>0</v>
      </c>
      <c r="AG333" s="35">
        <f t="shared" si="105"/>
        <v>0</v>
      </c>
      <c r="AH333" s="35">
        <f t="shared" si="105"/>
        <v>0</v>
      </c>
      <c r="AI333" s="35">
        <f t="shared" si="105"/>
        <v>0</v>
      </c>
      <c r="AJ333" s="35">
        <f t="shared" si="105"/>
        <v>0</v>
      </c>
      <c r="AK333" s="35">
        <f t="shared" si="105"/>
        <v>0</v>
      </c>
      <c r="AL333" s="35">
        <f t="shared" si="105"/>
        <v>0</v>
      </c>
      <c r="AM333" s="35">
        <f t="shared" si="105"/>
        <v>0</v>
      </c>
      <c r="AN333" s="35">
        <f t="shared" si="105"/>
        <v>0</v>
      </c>
      <c r="AO333" s="35">
        <f t="shared" si="105"/>
        <v>0</v>
      </c>
      <c r="AP333" s="35">
        <f t="shared" si="106"/>
        <v>0</v>
      </c>
      <c r="AQ333" s="35">
        <f t="shared" si="106"/>
        <v>0</v>
      </c>
      <c r="AR333" s="35">
        <f t="shared" si="106"/>
        <v>0</v>
      </c>
      <c r="AS333" s="35">
        <f t="shared" si="106"/>
        <v>0</v>
      </c>
      <c r="AT333" s="35">
        <f t="shared" si="106"/>
        <v>0</v>
      </c>
      <c r="AU333" s="35">
        <f t="shared" si="106"/>
        <v>0</v>
      </c>
      <c r="AV333" s="35">
        <f t="shared" si="106"/>
        <v>0</v>
      </c>
      <c r="AW333" s="35">
        <f t="shared" si="106"/>
        <v>0</v>
      </c>
      <c r="AX333" s="35">
        <f t="shared" si="106"/>
        <v>0</v>
      </c>
      <c r="AY333" s="35">
        <f t="shared" si="106"/>
        <v>0</v>
      </c>
      <c r="AZ333" s="35">
        <f t="shared" si="106"/>
        <v>0</v>
      </c>
      <c r="BA333" s="35">
        <f t="shared" si="106"/>
        <v>0</v>
      </c>
      <c r="BB333" s="35">
        <f t="shared" si="106"/>
        <v>0</v>
      </c>
      <c r="BC333" s="35">
        <f t="shared" si="106"/>
        <v>0</v>
      </c>
      <c r="BD333" s="35">
        <f t="shared" si="106"/>
        <v>0</v>
      </c>
      <c r="BE333" s="70">
        <f t="shared" si="96"/>
        <v>0</v>
      </c>
    </row>
    <row r="334" spans="1:57" x14ac:dyDescent="0.25">
      <c r="A334" s="69">
        <f>Services!C34</f>
        <v>0</v>
      </c>
      <c r="B334" s="35">
        <f t="shared" si="102"/>
        <v>0</v>
      </c>
      <c r="C334" s="35">
        <f t="shared" si="102"/>
        <v>0</v>
      </c>
      <c r="D334" s="35">
        <f t="shared" si="102"/>
        <v>0</v>
      </c>
      <c r="E334" s="35">
        <f t="shared" si="102"/>
        <v>0</v>
      </c>
      <c r="F334" s="35">
        <f t="shared" si="102"/>
        <v>0</v>
      </c>
      <c r="G334" s="35">
        <f t="shared" si="102"/>
        <v>0</v>
      </c>
      <c r="H334" s="35">
        <f t="shared" si="102"/>
        <v>0</v>
      </c>
      <c r="I334" s="35">
        <f t="shared" si="102"/>
        <v>0</v>
      </c>
      <c r="J334" s="35">
        <f t="shared" si="102"/>
        <v>0</v>
      </c>
      <c r="K334" s="35">
        <f t="shared" si="102"/>
        <v>0</v>
      </c>
      <c r="L334" s="35">
        <f t="shared" si="103"/>
        <v>0</v>
      </c>
      <c r="M334" s="35">
        <f t="shared" si="103"/>
        <v>0</v>
      </c>
      <c r="N334" s="35">
        <f t="shared" si="103"/>
        <v>0</v>
      </c>
      <c r="O334" s="35">
        <f t="shared" si="103"/>
        <v>0</v>
      </c>
      <c r="P334" s="35">
        <f t="shared" si="103"/>
        <v>0</v>
      </c>
      <c r="Q334" s="35">
        <f t="shared" si="103"/>
        <v>0</v>
      </c>
      <c r="R334" s="35">
        <f t="shared" si="103"/>
        <v>0</v>
      </c>
      <c r="S334" s="35">
        <f t="shared" si="103"/>
        <v>0</v>
      </c>
      <c r="T334" s="35">
        <f t="shared" si="103"/>
        <v>0</v>
      </c>
      <c r="U334" s="35">
        <f t="shared" si="103"/>
        <v>0</v>
      </c>
      <c r="V334" s="35">
        <f t="shared" si="104"/>
        <v>0</v>
      </c>
      <c r="W334" s="35">
        <f t="shared" si="104"/>
        <v>0</v>
      </c>
      <c r="X334" s="35">
        <f t="shared" si="104"/>
        <v>0</v>
      </c>
      <c r="Y334" s="35">
        <f t="shared" si="104"/>
        <v>0</v>
      </c>
      <c r="Z334" s="35">
        <f t="shared" si="104"/>
        <v>0</v>
      </c>
      <c r="AA334" s="35">
        <f t="shared" si="104"/>
        <v>0</v>
      </c>
      <c r="AB334" s="35">
        <f t="shared" si="104"/>
        <v>0</v>
      </c>
      <c r="AC334" s="35">
        <f t="shared" si="104"/>
        <v>0</v>
      </c>
      <c r="AD334" s="35">
        <f t="shared" si="104"/>
        <v>0</v>
      </c>
      <c r="AE334" s="35">
        <f t="shared" si="104"/>
        <v>0</v>
      </c>
      <c r="AF334" s="35">
        <f t="shared" si="105"/>
        <v>0</v>
      </c>
      <c r="AG334" s="35">
        <f t="shared" si="105"/>
        <v>0</v>
      </c>
      <c r="AH334" s="35">
        <f t="shared" si="105"/>
        <v>0</v>
      </c>
      <c r="AI334" s="35">
        <f t="shared" si="105"/>
        <v>0</v>
      </c>
      <c r="AJ334" s="35">
        <f t="shared" si="105"/>
        <v>0</v>
      </c>
      <c r="AK334" s="35">
        <f t="shared" si="105"/>
        <v>0</v>
      </c>
      <c r="AL334" s="35">
        <f t="shared" si="105"/>
        <v>0</v>
      </c>
      <c r="AM334" s="35">
        <f t="shared" si="105"/>
        <v>0</v>
      </c>
      <c r="AN334" s="35">
        <f t="shared" si="105"/>
        <v>0</v>
      </c>
      <c r="AO334" s="35">
        <f t="shared" si="105"/>
        <v>0</v>
      </c>
      <c r="AP334" s="35">
        <f t="shared" si="106"/>
        <v>0</v>
      </c>
      <c r="AQ334" s="35">
        <f t="shared" si="106"/>
        <v>0</v>
      </c>
      <c r="AR334" s="35">
        <f t="shared" si="106"/>
        <v>0</v>
      </c>
      <c r="AS334" s="35">
        <f t="shared" si="106"/>
        <v>0</v>
      </c>
      <c r="AT334" s="35">
        <f t="shared" si="106"/>
        <v>0</v>
      </c>
      <c r="AU334" s="35">
        <f t="shared" si="106"/>
        <v>0</v>
      </c>
      <c r="AV334" s="35">
        <f t="shared" si="106"/>
        <v>0</v>
      </c>
      <c r="AW334" s="35">
        <f t="shared" si="106"/>
        <v>0</v>
      </c>
      <c r="AX334" s="35">
        <f t="shared" si="106"/>
        <v>0</v>
      </c>
      <c r="AY334" s="35">
        <f t="shared" si="106"/>
        <v>0</v>
      </c>
      <c r="AZ334" s="35">
        <f t="shared" si="106"/>
        <v>0</v>
      </c>
      <c r="BA334" s="35">
        <f t="shared" si="106"/>
        <v>0</v>
      </c>
      <c r="BB334" s="35">
        <f t="shared" si="106"/>
        <v>0</v>
      </c>
      <c r="BC334" s="35">
        <f t="shared" si="106"/>
        <v>0</v>
      </c>
      <c r="BD334" s="35">
        <f t="shared" si="106"/>
        <v>0</v>
      </c>
      <c r="BE334" s="70">
        <f t="shared" si="96"/>
        <v>0</v>
      </c>
    </row>
    <row r="335" spans="1:57" x14ac:dyDescent="0.25">
      <c r="A335" s="69">
        <f>Services!C35</f>
        <v>0</v>
      </c>
      <c r="B335" s="35">
        <f t="shared" si="102"/>
        <v>0</v>
      </c>
      <c r="C335" s="35">
        <f t="shared" si="102"/>
        <v>0</v>
      </c>
      <c r="D335" s="35">
        <f t="shared" si="102"/>
        <v>0</v>
      </c>
      <c r="E335" s="35">
        <f t="shared" si="102"/>
        <v>0</v>
      </c>
      <c r="F335" s="35">
        <f t="shared" si="102"/>
        <v>0</v>
      </c>
      <c r="G335" s="35">
        <f t="shared" si="102"/>
        <v>0</v>
      </c>
      <c r="H335" s="35">
        <f t="shared" si="102"/>
        <v>0</v>
      </c>
      <c r="I335" s="35">
        <f t="shared" si="102"/>
        <v>0</v>
      </c>
      <c r="J335" s="35">
        <f t="shared" si="102"/>
        <v>0</v>
      </c>
      <c r="K335" s="35">
        <f t="shared" si="102"/>
        <v>0</v>
      </c>
      <c r="L335" s="35">
        <f t="shared" si="103"/>
        <v>0</v>
      </c>
      <c r="M335" s="35">
        <f t="shared" si="103"/>
        <v>0</v>
      </c>
      <c r="N335" s="35">
        <f t="shared" si="103"/>
        <v>0</v>
      </c>
      <c r="O335" s="35">
        <f t="shared" si="103"/>
        <v>0</v>
      </c>
      <c r="P335" s="35">
        <f t="shared" si="103"/>
        <v>0</v>
      </c>
      <c r="Q335" s="35">
        <f t="shared" si="103"/>
        <v>0</v>
      </c>
      <c r="R335" s="35">
        <f t="shared" si="103"/>
        <v>0</v>
      </c>
      <c r="S335" s="35">
        <f t="shared" si="103"/>
        <v>0</v>
      </c>
      <c r="T335" s="35">
        <f t="shared" si="103"/>
        <v>0</v>
      </c>
      <c r="U335" s="35">
        <f t="shared" si="103"/>
        <v>0</v>
      </c>
      <c r="V335" s="35">
        <f t="shared" si="104"/>
        <v>0</v>
      </c>
      <c r="W335" s="35">
        <f t="shared" si="104"/>
        <v>0</v>
      </c>
      <c r="X335" s="35">
        <f t="shared" si="104"/>
        <v>0</v>
      </c>
      <c r="Y335" s="35">
        <f t="shared" si="104"/>
        <v>0</v>
      </c>
      <c r="Z335" s="35">
        <f t="shared" si="104"/>
        <v>0</v>
      </c>
      <c r="AA335" s="35">
        <f t="shared" si="104"/>
        <v>0</v>
      </c>
      <c r="AB335" s="35">
        <f t="shared" si="104"/>
        <v>0</v>
      </c>
      <c r="AC335" s="35">
        <f t="shared" si="104"/>
        <v>0</v>
      </c>
      <c r="AD335" s="35">
        <f t="shared" si="104"/>
        <v>0</v>
      </c>
      <c r="AE335" s="35">
        <f t="shared" si="104"/>
        <v>0</v>
      </c>
      <c r="AF335" s="35">
        <f t="shared" si="105"/>
        <v>0</v>
      </c>
      <c r="AG335" s="35">
        <f t="shared" si="105"/>
        <v>0</v>
      </c>
      <c r="AH335" s="35">
        <f t="shared" si="105"/>
        <v>0</v>
      </c>
      <c r="AI335" s="35">
        <f t="shared" si="105"/>
        <v>0</v>
      </c>
      <c r="AJ335" s="35">
        <f t="shared" si="105"/>
        <v>0</v>
      </c>
      <c r="AK335" s="35">
        <f t="shared" si="105"/>
        <v>0</v>
      </c>
      <c r="AL335" s="35">
        <f t="shared" si="105"/>
        <v>0</v>
      </c>
      <c r="AM335" s="35">
        <f t="shared" si="105"/>
        <v>0</v>
      </c>
      <c r="AN335" s="35">
        <f t="shared" si="105"/>
        <v>0</v>
      </c>
      <c r="AO335" s="35">
        <f t="shared" si="105"/>
        <v>0</v>
      </c>
      <c r="AP335" s="35">
        <f t="shared" si="106"/>
        <v>0</v>
      </c>
      <c r="AQ335" s="35">
        <f t="shared" si="106"/>
        <v>0</v>
      </c>
      <c r="AR335" s="35">
        <f t="shared" si="106"/>
        <v>0</v>
      </c>
      <c r="AS335" s="35">
        <f t="shared" si="106"/>
        <v>0</v>
      </c>
      <c r="AT335" s="35">
        <f t="shared" si="106"/>
        <v>0</v>
      </c>
      <c r="AU335" s="35">
        <f t="shared" si="106"/>
        <v>0</v>
      </c>
      <c r="AV335" s="35">
        <f t="shared" si="106"/>
        <v>0</v>
      </c>
      <c r="AW335" s="35">
        <f t="shared" si="106"/>
        <v>0</v>
      </c>
      <c r="AX335" s="35">
        <f t="shared" si="106"/>
        <v>0</v>
      </c>
      <c r="AY335" s="35">
        <f t="shared" si="106"/>
        <v>0</v>
      </c>
      <c r="AZ335" s="35">
        <f t="shared" si="106"/>
        <v>0</v>
      </c>
      <c r="BA335" s="35">
        <f t="shared" si="106"/>
        <v>0</v>
      </c>
      <c r="BB335" s="35">
        <f t="shared" si="106"/>
        <v>0</v>
      </c>
      <c r="BC335" s="35">
        <f t="shared" si="106"/>
        <v>0</v>
      </c>
      <c r="BD335" s="35">
        <f t="shared" si="106"/>
        <v>0</v>
      </c>
      <c r="BE335" s="70">
        <f t="shared" si="96"/>
        <v>0</v>
      </c>
    </row>
  </sheetData>
  <sheetProtection algorithmName="SHA-512" hashValue="V0cyOdhKnHhUuJ/P8LH3n39a5xPjok7JLp1Xc4yRpjlMbkHwDk9tdmH7ePb0KQ5CPNDeciZCeLSOyVipuud7gw==" saltValue="+ScpBaN4t7KpzZP2ye2zjw==" spinCount="100000" sheet="1" objects="1" scenarios="1"/>
  <conditionalFormatting sqref="B131:BD131">
    <cfRule type="expression" dxfId="187" priority="256">
      <formula>B$24&lt;80</formula>
    </cfRule>
  </conditionalFormatting>
  <conditionalFormatting sqref="B133:BD133">
    <cfRule type="expression" dxfId="186" priority="255">
      <formula>B$24&lt;80</formula>
    </cfRule>
  </conditionalFormatting>
  <conditionalFormatting sqref="B132:BD132">
    <cfRule type="expression" dxfId="185" priority="254">
      <formula>B$24&lt;80</formula>
    </cfRule>
  </conditionalFormatting>
  <conditionalFormatting sqref="B134:BD134">
    <cfRule type="expression" dxfId="184" priority="241">
      <formula>B$137=1</formula>
    </cfRule>
  </conditionalFormatting>
  <conditionalFormatting sqref="B135:BD135">
    <cfRule type="expression" dxfId="183" priority="240">
      <formula>B$137=1</formula>
    </cfRule>
  </conditionalFormatting>
  <conditionalFormatting sqref="B136:BD136">
    <cfRule type="expression" dxfId="182" priority="239">
      <formula>B$137=0</formula>
    </cfRule>
  </conditionalFormatting>
  <conditionalFormatting sqref="B134:BD134">
    <cfRule type="expression" dxfId="181" priority="238">
      <formula>B$137=0</formula>
    </cfRule>
  </conditionalFormatting>
  <conditionalFormatting sqref="B135:BD135">
    <cfRule type="expression" dxfId="180" priority="237">
      <formula>B$137=0</formula>
    </cfRule>
  </conditionalFormatting>
  <conditionalFormatting sqref="B126">
    <cfRule type="expression" dxfId="179" priority="236">
      <formula>B$8&lt;&gt;""</formula>
    </cfRule>
  </conditionalFormatting>
  <conditionalFormatting sqref="C126">
    <cfRule type="expression" dxfId="178" priority="235">
      <formula>C$8&lt;&gt;""</formula>
    </cfRule>
  </conditionalFormatting>
  <conditionalFormatting sqref="D126">
    <cfRule type="expression" dxfId="177" priority="234">
      <formula>D$8&lt;&gt;""</formula>
    </cfRule>
  </conditionalFormatting>
  <conditionalFormatting sqref="E126">
    <cfRule type="expression" dxfId="176" priority="233">
      <formula>E$8&lt;&gt;""</formula>
    </cfRule>
  </conditionalFormatting>
  <conditionalFormatting sqref="F126">
    <cfRule type="expression" dxfId="175" priority="232">
      <formula>F$8&lt;&gt;""</formula>
    </cfRule>
  </conditionalFormatting>
  <conditionalFormatting sqref="G126">
    <cfRule type="expression" dxfId="174" priority="231">
      <formula>G$8&lt;&gt;""</formula>
    </cfRule>
  </conditionalFormatting>
  <conditionalFormatting sqref="H126">
    <cfRule type="expression" dxfId="173" priority="230">
      <formula>H$8&lt;&gt;""</formula>
    </cfRule>
  </conditionalFormatting>
  <conditionalFormatting sqref="I126">
    <cfRule type="expression" dxfId="172" priority="229">
      <formula>I$8&lt;&gt;""</formula>
    </cfRule>
  </conditionalFormatting>
  <conditionalFormatting sqref="J126">
    <cfRule type="expression" dxfId="171" priority="228">
      <formula>J$8&lt;&gt;""</formula>
    </cfRule>
  </conditionalFormatting>
  <conditionalFormatting sqref="K126">
    <cfRule type="expression" dxfId="170" priority="227">
      <formula>K$8&lt;&gt;""</formula>
    </cfRule>
  </conditionalFormatting>
  <conditionalFormatting sqref="L126">
    <cfRule type="expression" dxfId="169" priority="226">
      <formula>L$8&lt;&gt;""</formula>
    </cfRule>
  </conditionalFormatting>
  <conditionalFormatting sqref="M126">
    <cfRule type="expression" dxfId="168" priority="225">
      <formula>M$8&lt;&gt;""</formula>
    </cfRule>
  </conditionalFormatting>
  <conditionalFormatting sqref="N126">
    <cfRule type="expression" dxfId="167" priority="224">
      <formula>N$8&lt;&gt;""</formula>
    </cfRule>
  </conditionalFormatting>
  <conditionalFormatting sqref="O126">
    <cfRule type="expression" dxfId="166" priority="223">
      <formula>O$8&lt;&gt;""</formula>
    </cfRule>
  </conditionalFormatting>
  <conditionalFormatting sqref="P126">
    <cfRule type="expression" dxfId="165" priority="222">
      <formula>P$8&lt;&gt;""</formula>
    </cfRule>
  </conditionalFormatting>
  <conditionalFormatting sqref="Q126">
    <cfRule type="expression" dxfId="164" priority="221">
      <formula>Q$8&lt;&gt;""</formula>
    </cfRule>
  </conditionalFormatting>
  <conditionalFormatting sqref="R126">
    <cfRule type="expression" dxfId="163" priority="220">
      <formula>R$8&lt;&gt;""</formula>
    </cfRule>
  </conditionalFormatting>
  <conditionalFormatting sqref="S126">
    <cfRule type="expression" dxfId="162" priority="219">
      <formula>S$8&lt;&gt;""</formula>
    </cfRule>
  </conditionalFormatting>
  <conditionalFormatting sqref="T126">
    <cfRule type="expression" dxfId="161" priority="218">
      <formula>T$8&lt;&gt;""</formula>
    </cfRule>
  </conditionalFormatting>
  <conditionalFormatting sqref="U126">
    <cfRule type="expression" dxfId="160" priority="217">
      <formula>U$8&lt;&gt;""</formula>
    </cfRule>
  </conditionalFormatting>
  <conditionalFormatting sqref="V126">
    <cfRule type="expression" dxfId="159" priority="216">
      <formula>V$8&lt;&gt;""</formula>
    </cfRule>
  </conditionalFormatting>
  <conditionalFormatting sqref="W126">
    <cfRule type="expression" dxfId="158" priority="215">
      <formula>W$8&lt;&gt;""</formula>
    </cfRule>
  </conditionalFormatting>
  <conditionalFormatting sqref="X126">
    <cfRule type="expression" dxfId="157" priority="214">
      <formula>X$8&lt;&gt;""</formula>
    </cfRule>
  </conditionalFormatting>
  <conditionalFormatting sqref="Y126">
    <cfRule type="expression" dxfId="156" priority="213">
      <formula>Y$8&lt;&gt;""</formula>
    </cfRule>
  </conditionalFormatting>
  <conditionalFormatting sqref="Z126">
    <cfRule type="expression" dxfId="155" priority="212">
      <formula>Z$8&lt;&gt;""</formula>
    </cfRule>
  </conditionalFormatting>
  <conditionalFormatting sqref="AA126">
    <cfRule type="expression" dxfId="154" priority="211">
      <formula>AA$8&lt;&gt;""</formula>
    </cfRule>
  </conditionalFormatting>
  <conditionalFormatting sqref="AB126">
    <cfRule type="expression" dxfId="153" priority="210">
      <formula>AB$8&lt;&gt;""</formula>
    </cfRule>
  </conditionalFormatting>
  <conditionalFormatting sqref="AC126">
    <cfRule type="expression" dxfId="152" priority="209">
      <formula>AC$8&lt;&gt;""</formula>
    </cfRule>
  </conditionalFormatting>
  <conditionalFormatting sqref="AD126">
    <cfRule type="expression" dxfId="151" priority="208">
      <formula>AD$8&lt;&gt;""</formula>
    </cfRule>
  </conditionalFormatting>
  <conditionalFormatting sqref="AE126">
    <cfRule type="expression" dxfId="150" priority="207">
      <formula>AE$8&lt;&gt;""</formula>
    </cfRule>
  </conditionalFormatting>
  <conditionalFormatting sqref="AF126">
    <cfRule type="expression" dxfId="149" priority="206">
      <formula>AF$8&lt;&gt;""</formula>
    </cfRule>
  </conditionalFormatting>
  <conditionalFormatting sqref="AG126">
    <cfRule type="expression" dxfId="148" priority="205">
      <formula>AG$8&lt;&gt;""</formula>
    </cfRule>
  </conditionalFormatting>
  <conditionalFormatting sqref="AH126">
    <cfRule type="expression" dxfId="147" priority="204">
      <formula>AH$8&lt;&gt;""</formula>
    </cfRule>
  </conditionalFormatting>
  <conditionalFormatting sqref="AI126">
    <cfRule type="expression" dxfId="146" priority="203">
      <formula>AI$8&lt;&gt;""</formula>
    </cfRule>
  </conditionalFormatting>
  <conditionalFormatting sqref="AJ126">
    <cfRule type="expression" dxfId="145" priority="202">
      <formula>AJ$8&lt;&gt;""</formula>
    </cfRule>
  </conditionalFormatting>
  <conditionalFormatting sqref="AK126">
    <cfRule type="expression" dxfId="144" priority="201">
      <formula>AK$8&lt;&gt;""</formula>
    </cfRule>
  </conditionalFormatting>
  <conditionalFormatting sqref="AL126">
    <cfRule type="expression" dxfId="143" priority="200">
      <formula>AL$8&lt;&gt;""</formula>
    </cfRule>
  </conditionalFormatting>
  <conditionalFormatting sqref="AM126">
    <cfRule type="expression" dxfId="142" priority="199">
      <formula>AM$8&lt;&gt;""</formula>
    </cfRule>
  </conditionalFormatting>
  <conditionalFormatting sqref="AN126">
    <cfRule type="expression" dxfId="141" priority="198">
      <formula>AN$8&lt;&gt;""</formula>
    </cfRule>
  </conditionalFormatting>
  <conditionalFormatting sqref="AO126">
    <cfRule type="expression" dxfId="140" priority="197">
      <formula>AO$8&lt;&gt;""</formula>
    </cfRule>
  </conditionalFormatting>
  <conditionalFormatting sqref="AP126">
    <cfRule type="expression" dxfId="139" priority="196">
      <formula>AP$8&lt;&gt;""</formula>
    </cfRule>
  </conditionalFormatting>
  <conditionalFormatting sqref="AQ126">
    <cfRule type="expression" dxfId="138" priority="195">
      <formula>AQ$8&lt;&gt;""</formula>
    </cfRule>
  </conditionalFormatting>
  <conditionalFormatting sqref="AR126">
    <cfRule type="expression" dxfId="137" priority="194">
      <formula>AR$8&lt;&gt;""</formula>
    </cfRule>
  </conditionalFormatting>
  <conditionalFormatting sqref="AS126">
    <cfRule type="expression" dxfId="136" priority="193">
      <formula>AS$8&lt;&gt;""</formula>
    </cfRule>
  </conditionalFormatting>
  <conditionalFormatting sqref="AT126">
    <cfRule type="expression" dxfId="135" priority="192">
      <formula>AT$8&lt;&gt;""</formula>
    </cfRule>
  </conditionalFormatting>
  <conditionalFormatting sqref="AU126">
    <cfRule type="expression" dxfId="134" priority="191">
      <formula>AU$8&lt;&gt;""</formula>
    </cfRule>
  </conditionalFormatting>
  <conditionalFormatting sqref="AV126">
    <cfRule type="expression" dxfId="133" priority="190">
      <formula>AV$8&lt;&gt;""</formula>
    </cfRule>
  </conditionalFormatting>
  <conditionalFormatting sqref="AW126">
    <cfRule type="expression" dxfId="132" priority="189">
      <formula>AW$8&lt;&gt;""</formula>
    </cfRule>
  </conditionalFormatting>
  <conditionalFormatting sqref="AX126">
    <cfRule type="expression" dxfId="131" priority="188">
      <formula>AX$8&lt;&gt;""</formula>
    </cfRule>
  </conditionalFormatting>
  <conditionalFormatting sqref="AY126">
    <cfRule type="expression" dxfId="130" priority="187">
      <formula>AY$8&lt;&gt;""</formula>
    </cfRule>
  </conditionalFormatting>
  <conditionalFormatting sqref="AZ126">
    <cfRule type="expression" dxfId="129" priority="186">
      <formula>AZ$8&lt;&gt;""</formula>
    </cfRule>
  </conditionalFormatting>
  <conditionalFormatting sqref="BA126">
    <cfRule type="expression" dxfId="128" priority="185">
      <formula>BA$8&lt;&gt;""</formula>
    </cfRule>
  </conditionalFormatting>
  <conditionalFormatting sqref="BB126">
    <cfRule type="expression" dxfId="127" priority="184">
      <formula>BB$8&lt;&gt;""</formula>
    </cfRule>
  </conditionalFormatting>
  <conditionalFormatting sqref="BC126">
    <cfRule type="expression" dxfId="126" priority="183">
      <formula>BC$8&lt;&gt;""</formula>
    </cfRule>
  </conditionalFormatting>
  <conditionalFormatting sqref="BD126">
    <cfRule type="expression" dxfId="125" priority="182">
      <formula>BD$8&lt;&gt;""</formula>
    </cfRule>
  </conditionalFormatting>
  <conditionalFormatting sqref="C6">
    <cfRule type="expression" dxfId="124" priority="181">
      <formula>B$8&lt;&gt;""</formula>
    </cfRule>
  </conditionalFormatting>
  <conditionalFormatting sqref="D6">
    <cfRule type="expression" dxfId="123" priority="180">
      <formula>C$8&lt;&gt;""</formula>
    </cfRule>
  </conditionalFormatting>
  <conditionalFormatting sqref="E6">
    <cfRule type="expression" dxfId="122" priority="179">
      <formula>D$8&lt;&gt;""</formula>
    </cfRule>
  </conditionalFormatting>
  <conditionalFormatting sqref="F6">
    <cfRule type="expression" dxfId="121" priority="178">
      <formula>E$8&lt;&gt;""</formula>
    </cfRule>
  </conditionalFormatting>
  <conditionalFormatting sqref="G6">
    <cfRule type="expression" dxfId="120" priority="177">
      <formula>F$8&lt;&gt;""</formula>
    </cfRule>
  </conditionalFormatting>
  <conditionalFormatting sqref="H6">
    <cfRule type="expression" dxfId="119" priority="176">
      <formula>G$8&lt;&gt;""</formula>
    </cfRule>
  </conditionalFormatting>
  <conditionalFormatting sqref="I6">
    <cfRule type="expression" dxfId="118" priority="175">
      <formula>H$8&lt;&gt;""</formula>
    </cfRule>
  </conditionalFormatting>
  <conditionalFormatting sqref="J6">
    <cfRule type="expression" dxfId="117" priority="174">
      <formula>I$8&lt;&gt;""</formula>
    </cfRule>
  </conditionalFormatting>
  <conditionalFormatting sqref="K6">
    <cfRule type="expression" dxfId="116" priority="173">
      <formula>J$8&lt;&gt;""</formula>
    </cfRule>
  </conditionalFormatting>
  <conditionalFormatting sqref="L6">
    <cfRule type="expression" dxfId="115" priority="172">
      <formula>K$8&lt;&gt;""</formula>
    </cfRule>
  </conditionalFormatting>
  <conditionalFormatting sqref="M6">
    <cfRule type="expression" dxfId="114" priority="171">
      <formula>L$8&lt;&gt;""</formula>
    </cfRule>
  </conditionalFormatting>
  <conditionalFormatting sqref="N6">
    <cfRule type="expression" dxfId="113" priority="170">
      <formula>M$8&lt;&gt;""</formula>
    </cfRule>
  </conditionalFormatting>
  <conditionalFormatting sqref="O6">
    <cfRule type="expression" dxfId="112" priority="169">
      <formula>N$8&lt;&gt;""</formula>
    </cfRule>
  </conditionalFormatting>
  <conditionalFormatting sqref="P6">
    <cfRule type="expression" dxfId="111" priority="168">
      <formula>O$8&lt;&gt;""</formula>
    </cfRule>
  </conditionalFormatting>
  <conditionalFormatting sqref="Q6">
    <cfRule type="expression" dxfId="110" priority="167">
      <formula>P$8&lt;&gt;""</formula>
    </cfRule>
  </conditionalFormatting>
  <conditionalFormatting sqref="R6">
    <cfRule type="expression" dxfId="109" priority="166">
      <formula>Q$8&lt;&gt;""</formula>
    </cfRule>
  </conditionalFormatting>
  <conditionalFormatting sqref="S6">
    <cfRule type="expression" dxfId="108" priority="165">
      <formula>R$8&lt;&gt;""</formula>
    </cfRule>
  </conditionalFormatting>
  <conditionalFormatting sqref="T6">
    <cfRule type="expression" dxfId="107" priority="164">
      <formula>S$8&lt;&gt;""</formula>
    </cfRule>
  </conditionalFormatting>
  <conditionalFormatting sqref="U6">
    <cfRule type="expression" dxfId="106" priority="163">
      <formula>T$8&lt;&gt;""</formula>
    </cfRule>
  </conditionalFormatting>
  <conditionalFormatting sqref="V6">
    <cfRule type="expression" dxfId="105" priority="162">
      <formula>U$8&lt;&gt;""</formula>
    </cfRule>
  </conditionalFormatting>
  <conditionalFormatting sqref="W6">
    <cfRule type="expression" dxfId="104" priority="161">
      <formula>V$8&lt;&gt;""</formula>
    </cfRule>
  </conditionalFormatting>
  <conditionalFormatting sqref="X6">
    <cfRule type="expression" dxfId="103" priority="160">
      <formula>W$8&lt;&gt;""</formula>
    </cfRule>
  </conditionalFormatting>
  <conditionalFormatting sqref="Y6">
    <cfRule type="expression" dxfId="102" priority="159">
      <formula>X$8&lt;&gt;""</formula>
    </cfRule>
  </conditionalFormatting>
  <conditionalFormatting sqref="Z6">
    <cfRule type="expression" dxfId="101" priority="158">
      <formula>Y$8&lt;&gt;""</formula>
    </cfRule>
  </conditionalFormatting>
  <conditionalFormatting sqref="AA6">
    <cfRule type="expression" dxfId="100" priority="157">
      <formula>Z$8&lt;&gt;""</formula>
    </cfRule>
  </conditionalFormatting>
  <conditionalFormatting sqref="AB6">
    <cfRule type="expression" dxfId="99" priority="156">
      <formula>AA$8&lt;&gt;""</formula>
    </cfRule>
  </conditionalFormatting>
  <conditionalFormatting sqref="AC6">
    <cfRule type="expression" dxfId="98" priority="155">
      <formula>AB$8&lt;&gt;""</formula>
    </cfRule>
  </conditionalFormatting>
  <conditionalFormatting sqref="AD6">
    <cfRule type="expression" dxfId="97" priority="154">
      <formula>AC$8&lt;&gt;""</formula>
    </cfRule>
  </conditionalFormatting>
  <conditionalFormatting sqref="AE6">
    <cfRule type="expression" dxfId="96" priority="153">
      <formula>AD$8&lt;&gt;""</formula>
    </cfRule>
  </conditionalFormatting>
  <conditionalFormatting sqref="AF6">
    <cfRule type="expression" dxfId="95" priority="152">
      <formula>AE$8&lt;&gt;""</formula>
    </cfRule>
  </conditionalFormatting>
  <conditionalFormatting sqref="AG6">
    <cfRule type="expression" dxfId="94" priority="151">
      <formula>AF$8&lt;&gt;""</formula>
    </cfRule>
  </conditionalFormatting>
  <conditionalFormatting sqref="AH6">
    <cfRule type="expression" dxfId="93" priority="150">
      <formula>AG$8&lt;&gt;""</formula>
    </cfRule>
  </conditionalFormatting>
  <conditionalFormatting sqref="AI6">
    <cfRule type="expression" dxfId="92" priority="149">
      <formula>AH$8&lt;&gt;""</formula>
    </cfRule>
  </conditionalFormatting>
  <conditionalFormatting sqref="AJ6">
    <cfRule type="expression" dxfId="91" priority="148">
      <formula>AI$8&lt;&gt;""</formula>
    </cfRule>
  </conditionalFormatting>
  <conditionalFormatting sqref="AK6">
    <cfRule type="expression" dxfId="90" priority="147">
      <formula>AJ$8&lt;&gt;""</formula>
    </cfRule>
  </conditionalFormatting>
  <conditionalFormatting sqref="AL6">
    <cfRule type="expression" dxfId="89" priority="146">
      <formula>AK$8&lt;&gt;""</formula>
    </cfRule>
  </conditionalFormatting>
  <conditionalFormatting sqref="AM6">
    <cfRule type="expression" dxfId="88" priority="145">
      <formula>AL$8&lt;&gt;""</formula>
    </cfRule>
  </conditionalFormatting>
  <conditionalFormatting sqref="AN6">
    <cfRule type="expression" dxfId="87" priority="144">
      <formula>AM$8&lt;&gt;""</formula>
    </cfRule>
  </conditionalFormatting>
  <conditionalFormatting sqref="AO6">
    <cfRule type="expression" dxfId="86" priority="143">
      <formula>AN$8&lt;&gt;""</formula>
    </cfRule>
  </conditionalFormatting>
  <conditionalFormatting sqref="AP6">
    <cfRule type="expression" dxfId="85" priority="142">
      <formula>AO$8&lt;&gt;""</formula>
    </cfRule>
  </conditionalFormatting>
  <conditionalFormatting sqref="AQ6">
    <cfRule type="expression" dxfId="84" priority="141">
      <formula>AP$8&lt;&gt;""</formula>
    </cfRule>
  </conditionalFormatting>
  <conditionalFormatting sqref="AR6">
    <cfRule type="expression" dxfId="83" priority="140">
      <formula>AQ$8&lt;&gt;""</formula>
    </cfRule>
  </conditionalFormatting>
  <conditionalFormatting sqref="AS6">
    <cfRule type="expression" dxfId="82" priority="139">
      <formula>AR$8&lt;&gt;""</formula>
    </cfRule>
  </conditionalFormatting>
  <conditionalFormatting sqref="AT6">
    <cfRule type="expression" dxfId="81" priority="138">
      <formula>AS$8&lt;&gt;""</formula>
    </cfRule>
  </conditionalFormatting>
  <conditionalFormatting sqref="AU6">
    <cfRule type="expression" dxfId="80" priority="137">
      <formula>AT$8&lt;&gt;""</formula>
    </cfRule>
  </conditionalFormatting>
  <conditionalFormatting sqref="AV6">
    <cfRule type="expression" dxfId="79" priority="136">
      <formula>AU$8&lt;&gt;""</formula>
    </cfRule>
  </conditionalFormatting>
  <conditionalFormatting sqref="AW6">
    <cfRule type="expression" dxfId="78" priority="135">
      <formula>AV$8&lt;&gt;""</formula>
    </cfRule>
  </conditionalFormatting>
  <conditionalFormatting sqref="AX6">
    <cfRule type="expression" dxfId="77" priority="134">
      <formula>AW$8&lt;&gt;""</formula>
    </cfRule>
  </conditionalFormatting>
  <conditionalFormatting sqref="AY6">
    <cfRule type="expression" dxfId="76" priority="133">
      <formula>AX$8&lt;&gt;""</formula>
    </cfRule>
  </conditionalFormatting>
  <conditionalFormatting sqref="AZ6">
    <cfRule type="expression" dxfId="75" priority="132">
      <formula>AY$8&lt;&gt;""</formula>
    </cfRule>
  </conditionalFormatting>
  <conditionalFormatting sqref="BA6">
    <cfRule type="expression" dxfId="74" priority="131">
      <formula>AZ$8&lt;&gt;""</formula>
    </cfRule>
  </conditionalFormatting>
  <conditionalFormatting sqref="BB6">
    <cfRule type="expression" dxfId="73" priority="130">
      <formula>BA$8&lt;&gt;""</formula>
    </cfRule>
  </conditionalFormatting>
  <conditionalFormatting sqref="BC6">
    <cfRule type="expression" dxfId="72" priority="129">
      <formula>BB$8&lt;&gt;""</formula>
    </cfRule>
  </conditionalFormatting>
  <conditionalFormatting sqref="BD6">
    <cfRule type="expression" dxfId="71" priority="128">
      <formula>BC$8&lt;&gt;""</formula>
    </cfRule>
  </conditionalFormatting>
  <conditionalFormatting sqref="G7:BD7">
    <cfRule type="expression" dxfId="70" priority="68">
      <formula>F$8&lt;&gt;""</formula>
    </cfRule>
  </conditionalFormatting>
  <conditionalFormatting sqref="H8:BD8">
    <cfRule type="expression" dxfId="69" priority="67">
      <formula>G$8&lt;&gt;""</formula>
    </cfRule>
  </conditionalFormatting>
  <conditionalFormatting sqref="H10:BD10">
    <cfRule type="expression" dxfId="68" priority="66">
      <formula>G$8&lt;&gt;""</formula>
    </cfRule>
  </conditionalFormatting>
  <conditionalFormatting sqref="H12:BD12">
    <cfRule type="expression" dxfId="67" priority="65">
      <formula>G$8&lt;&gt;""</formula>
    </cfRule>
  </conditionalFormatting>
  <conditionalFormatting sqref="H13:BD13">
    <cfRule type="expression" dxfId="66" priority="64">
      <formula>G$8&lt;&gt;""</formula>
    </cfRule>
  </conditionalFormatting>
  <conditionalFormatting sqref="H14:BD14">
    <cfRule type="expression" dxfId="65" priority="63">
      <formula>G$8&lt;&gt;""</formula>
    </cfRule>
  </conditionalFormatting>
  <conditionalFormatting sqref="H15:BD15">
    <cfRule type="expression" dxfId="64" priority="62">
      <formula>G$8&lt;&gt;""</formula>
    </cfRule>
  </conditionalFormatting>
  <conditionalFormatting sqref="H16:BD16">
    <cfRule type="expression" dxfId="63" priority="61">
      <formula>G$8&lt;&gt;""</formula>
    </cfRule>
  </conditionalFormatting>
  <conditionalFormatting sqref="H17:BD17">
    <cfRule type="expression" dxfId="62" priority="60">
      <formula>G$8&lt;&gt;""</formula>
    </cfRule>
  </conditionalFormatting>
  <conditionalFormatting sqref="H18:BD18">
    <cfRule type="expression" dxfId="61" priority="59">
      <formula>G$8&lt;&gt;""</formula>
    </cfRule>
  </conditionalFormatting>
  <conditionalFormatting sqref="H19:BD19">
    <cfRule type="expression" dxfId="60" priority="58">
      <formula>G$8&lt;&gt;""</formula>
    </cfRule>
  </conditionalFormatting>
  <conditionalFormatting sqref="H20:BD21">
    <cfRule type="expression" dxfId="59" priority="57">
      <formula>G$8&lt;&gt;""</formula>
    </cfRule>
  </conditionalFormatting>
  <conditionalFormatting sqref="C8">
    <cfRule type="expression" dxfId="58" priority="55">
      <formula>B$8&lt;&gt;""</formula>
    </cfRule>
  </conditionalFormatting>
  <conditionalFormatting sqref="C10">
    <cfRule type="expression" dxfId="57" priority="54">
      <formula>B$8&lt;&gt;""</formula>
    </cfRule>
  </conditionalFormatting>
  <conditionalFormatting sqref="C12">
    <cfRule type="expression" dxfId="56" priority="53">
      <formula>B$8&lt;&gt;""</formula>
    </cfRule>
  </conditionalFormatting>
  <conditionalFormatting sqref="C13">
    <cfRule type="expression" dxfId="55" priority="52">
      <formula>B$8&lt;&gt;""</formula>
    </cfRule>
  </conditionalFormatting>
  <conditionalFormatting sqref="C14">
    <cfRule type="expression" dxfId="54" priority="51">
      <formula>B$8&lt;&gt;""</formula>
    </cfRule>
  </conditionalFormatting>
  <conditionalFormatting sqref="C15">
    <cfRule type="expression" dxfId="53" priority="50">
      <formula>B$8&lt;&gt;""</formula>
    </cfRule>
  </conditionalFormatting>
  <conditionalFormatting sqref="C16">
    <cfRule type="expression" dxfId="52" priority="49">
      <formula>B$8&lt;&gt;""</formula>
    </cfRule>
  </conditionalFormatting>
  <conditionalFormatting sqref="C17">
    <cfRule type="expression" dxfId="51" priority="48">
      <formula>B$8&lt;&gt;""</formula>
    </cfRule>
  </conditionalFormatting>
  <conditionalFormatting sqref="C18">
    <cfRule type="expression" dxfId="50" priority="47">
      <formula>B$8&lt;&gt;""</formula>
    </cfRule>
  </conditionalFormatting>
  <conditionalFormatting sqref="C19">
    <cfRule type="expression" dxfId="49" priority="46">
      <formula>B$8&lt;&gt;""</formula>
    </cfRule>
  </conditionalFormatting>
  <conditionalFormatting sqref="C20:C21">
    <cfRule type="expression" dxfId="48" priority="45">
      <formula>B$8&lt;&gt;""</formula>
    </cfRule>
  </conditionalFormatting>
  <conditionalFormatting sqref="C7:D7">
    <cfRule type="expression" dxfId="47" priority="44">
      <formula>B$8&lt;&gt;""</formula>
    </cfRule>
  </conditionalFormatting>
  <conditionalFormatting sqref="D8">
    <cfRule type="expression" dxfId="46" priority="43">
      <formula>C$8&lt;&gt;""</formula>
    </cfRule>
  </conditionalFormatting>
  <conditionalFormatting sqref="D10">
    <cfRule type="expression" dxfId="45" priority="42">
      <formula>C$8&lt;&gt;""</formula>
    </cfRule>
  </conditionalFormatting>
  <conditionalFormatting sqref="D12">
    <cfRule type="expression" dxfId="44" priority="41">
      <formula>C$8&lt;&gt;""</formula>
    </cfRule>
  </conditionalFormatting>
  <conditionalFormatting sqref="D13">
    <cfRule type="expression" dxfId="43" priority="40">
      <formula>C$8&lt;&gt;""</formula>
    </cfRule>
  </conditionalFormatting>
  <conditionalFormatting sqref="D14">
    <cfRule type="expression" dxfId="42" priority="39">
      <formula>C$8&lt;&gt;""</formula>
    </cfRule>
  </conditionalFormatting>
  <conditionalFormatting sqref="D15">
    <cfRule type="expression" dxfId="41" priority="38">
      <formula>C$8&lt;&gt;""</formula>
    </cfRule>
  </conditionalFormatting>
  <conditionalFormatting sqref="D16">
    <cfRule type="expression" dxfId="40" priority="37">
      <formula>C$8&lt;&gt;""</formula>
    </cfRule>
  </conditionalFormatting>
  <conditionalFormatting sqref="D17">
    <cfRule type="expression" dxfId="39" priority="36">
      <formula>C$8&lt;&gt;""</formula>
    </cfRule>
  </conditionalFormatting>
  <conditionalFormatting sqref="D18">
    <cfRule type="expression" dxfId="38" priority="35">
      <formula>C$8&lt;&gt;""</formula>
    </cfRule>
  </conditionalFormatting>
  <conditionalFormatting sqref="D19">
    <cfRule type="expression" dxfId="37" priority="34">
      <formula>C$8&lt;&gt;""</formula>
    </cfRule>
  </conditionalFormatting>
  <conditionalFormatting sqref="D20:D21">
    <cfRule type="expression" dxfId="36" priority="33">
      <formula>C$8&lt;&gt;""</formula>
    </cfRule>
  </conditionalFormatting>
  <conditionalFormatting sqref="E7:F7">
    <cfRule type="expression" dxfId="35" priority="32">
      <formula>D$8&lt;&gt;""</formula>
    </cfRule>
  </conditionalFormatting>
  <conditionalFormatting sqref="E8:F8">
    <cfRule type="expression" dxfId="34" priority="31">
      <formula>D$8&lt;&gt;""</formula>
    </cfRule>
  </conditionalFormatting>
  <conditionalFormatting sqref="E10:F10">
    <cfRule type="expression" dxfId="33" priority="30">
      <formula>D$8&lt;&gt;""</formula>
    </cfRule>
  </conditionalFormatting>
  <conditionalFormatting sqref="E12:F12">
    <cfRule type="expression" dxfId="32" priority="29">
      <formula>D$8&lt;&gt;""</formula>
    </cfRule>
  </conditionalFormatting>
  <conditionalFormatting sqref="E13:F13">
    <cfRule type="expression" dxfId="31" priority="28">
      <formula>D$8&lt;&gt;""</formula>
    </cfRule>
  </conditionalFormatting>
  <conditionalFormatting sqref="E14:F14">
    <cfRule type="expression" dxfId="30" priority="27">
      <formula>D$8&lt;&gt;""</formula>
    </cfRule>
  </conditionalFormatting>
  <conditionalFormatting sqref="E15:F15">
    <cfRule type="expression" dxfId="29" priority="26">
      <formula>D$8&lt;&gt;""</formula>
    </cfRule>
  </conditionalFormatting>
  <conditionalFormatting sqref="E16:F16">
    <cfRule type="expression" dxfId="28" priority="25">
      <formula>D$8&lt;&gt;""</formula>
    </cfRule>
  </conditionalFormatting>
  <conditionalFormatting sqref="E17:F17">
    <cfRule type="expression" dxfId="27" priority="24">
      <formula>D$8&lt;&gt;""</formula>
    </cfRule>
  </conditionalFormatting>
  <conditionalFormatting sqref="E18:F18">
    <cfRule type="expression" dxfId="26" priority="23">
      <formula>D$8&lt;&gt;""</formula>
    </cfRule>
  </conditionalFormatting>
  <conditionalFormatting sqref="E19:F19">
    <cfRule type="expression" dxfId="25" priority="22">
      <formula>D$8&lt;&gt;""</formula>
    </cfRule>
  </conditionalFormatting>
  <conditionalFormatting sqref="E20:F21">
    <cfRule type="expression" dxfId="24" priority="21">
      <formula>D$8&lt;&gt;""</formula>
    </cfRule>
  </conditionalFormatting>
  <conditionalFormatting sqref="G12">
    <cfRule type="expression" dxfId="23" priority="9">
      <formula>F$8&lt;&gt;""</formula>
    </cfRule>
  </conditionalFormatting>
  <conditionalFormatting sqref="G13:H13">
    <cfRule type="expression" dxfId="22" priority="8">
      <formula>F$8&lt;&gt;""</formula>
    </cfRule>
  </conditionalFormatting>
  <conditionalFormatting sqref="G14:H14">
    <cfRule type="expression" dxfId="21" priority="7">
      <formula>F$8&lt;&gt;""</formula>
    </cfRule>
  </conditionalFormatting>
  <conditionalFormatting sqref="G15:H15">
    <cfRule type="expression" dxfId="20" priority="6">
      <formula>F$8&lt;&gt;""</formula>
    </cfRule>
  </conditionalFormatting>
  <conditionalFormatting sqref="G16:H16">
    <cfRule type="expression" dxfId="19" priority="5">
      <formula>F$8&lt;&gt;""</formula>
    </cfRule>
  </conditionalFormatting>
  <conditionalFormatting sqref="G17:H17">
    <cfRule type="expression" dxfId="18" priority="4">
      <formula>F$8&lt;&gt;""</formula>
    </cfRule>
  </conditionalFormatting>
  <conditionalFormatting sqref="G18:H18">
    <cfRule type="expression" dxfId="17" priority="3">
      <formula>F$8&lt;&gt;""</formula>
    </cfRule>
  </conditionalFormatting>
  <conditionalFormatting sqref="G19:H19">
    <cfRule type="expression" dxfId="16" priority="2">
      <formula>F$8&lt;&gt;""</formula>
    </cfRule>
  </conditionalFormatting>
  <conditionalFormatting sqref="G20:H21">
    <cfRule type="expression" dxfId="15" priority="1">
      <formula>F$8&lt;&gt;""</formula>
    </cfRule>
  </conditionalFormatting>
  <conditionalFormatting sqref="G8:H8">
    <cfRule type="expression" dxfId="14" priority="11">
      <formula>F$8&lt;&gt;""</formula>
    </cfRule>
  </conditionalFormatting>
  <conditionalFormatting sqref="G10:H10">
    <cfRule type="expression" dxfId="13" priority="10">
      <formula>F$8&lt;&gt;""</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Services!$A$27:$A$28</xm:f>
          </x14:formula1>
          <xm:sqref>B12:BD21</xm:sqref>
        </x14:dataValidation>
        <x14:dataValidation type="list" allowBlank="1" showInputMessage="1" showErrorMessage="1">
          <x14:formula1>
            <xm:f>Services!$A$13:$A$17</xm:f>
          </x14:formula1>
          <xm:sqref>B10:BD10</xm:sqref>
        </x14:dataValidation>
        <x14:dataValidation type="list" allowBlank="1" showInputMessage="1" showErrorMessage="1">
          <x14:formula1>
            <xm:f>Services!$C$10:$C$60</xm:f>
          </x14:formula1>
          <xm:sqref>C8:BD8</xm:sqref>
        </x14:dataValidation>
        <x14:dataValidation type="date" allowBlank="1" showInputMessage="1" showErrorMessage="1" error="Vérifiez la date qui doit être comprise dans la période définie">
          <x14:formula1>
            <xm:f>Bilan!$F$23</xm:f>
          </x14:formula1>
          <x14:formula2>
            <xm:f>Bilan!$H$23</xm:f>
          </x14:formula2>
          <xm:sqref>C7:F7</xm:sqref>
        </x14:dataValidation>
        <x14:dataValidation type="date" allowBlank="1" showInputMessage="1" showErrorMessage="1" error="Vérifiez la date qui doit être comprise dans la période définie">
          <x14:formula1>
            <xm:f>Bilan!$F$23</xm:f>
          </x14:formula1>
          <x14:formula2>
            <xm:f>Bilan!$H$23</xm:f>
          </x14:formula2>
          <xm:sqref>G7:BD7</xm:sqref>
        </x14:dataValidation>
        <x14:dataValidation type="date" allowBlank="1" showInputMessage="1" showErrorMessage="1" error="Vérifiez la date qui doit être comprise dans la période définie">
          <x14:formula1>
            <xm:f>Bilan!F23</xm:f>
          </x14:formula1>
          <x14:formula2>
            <xm:f>Bilan!H23</xm:f>
          </x14:formula2>
          <xm:sqref>B7</xm:sqref>
        </x14:dataValidation>
        <x14:dataValidation type="list" allowBlank="1" showInputMessage="1" showErrorMessage="1">
          <x14:formula1>
            <xm:f>Services!$C$10:$C$60</xm:f>
          </x14:formula1>
          <xm:sqref>B8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3:S402"/>
  <sheetViews>
    <sheetView showGridLines="0" zoomScale="80" zoomScaleNormal="80" workbookViewId="0"/>
  </sheetViews>
  <sheetFormatPr baseColWidth="10" defaultRowHeight="15" x14ac:dyDescent="0.25"/>
  <cols>
    <col min="2" max="2" width="78.28515625" customWidth="1"/>
    <col min="5" max="5" width="8.42578125" customWidth="1"/>
    <col min="6" max="6" width="23.5703125" customWidth="1"/>
    <col min="7" max="7" width="9.28515625" customWidth="1"/>
    <col min="8" max="8" width="20.42578125" customWidth="1"/>
    <col min="16" max="16" width="11.42578125" customWidth="1"/>
    <col min="17" max="17" width="2.85546875" customWidth="1"/>
  </cols>
  <sheetData>
    <row r="23" spans="2:17" ht="26.25" x14ac:dyDescent="0.4">
      <c r="B23" s="44"/>
      <c r="C23" s="44"/>
      <c r="D23" s="44" t="s">
        <v>99</v>
      </c>
      <c r="E23" s="123" t="s">
        <v>100</v>
      </c>
      <c r="F23" s="122">
        <f>H46</f>
        <v>44927</v>
      </c>
      <c r="G23" s="123" t="s">
        <v>101</v>
      </c>
      <c r="H23" s="122">
        <f>H47</f>
        <v>45291</v>
      </c>
      <c r="I23" s="26"/>
      <c r="J23" s="26"/>
      <c r="K23" s="26"/>
      <c r="L23" s="26"/>
      <c r="M23" s="26"/>
      <c r="N23" s="26"/>
      <c r="O23" s="26"/>
      <c r="P23" s="26"/>
      <c r="Q23" s="26"/>
    </row>
    <row r="45" spans="1:17" ht="18.75" x14ac:dyDescent="0.3">
      <c r="A45" s="74"/>
      <c r="B45" s="27"/>
      <c r="C45" s="27"/>
      <c r="D45" s="27"/>
      <c r="E45" s="27"/>
      <c r="F45" s="27"/>
      <c r="G45" s="27"/>
      <c r="H45" s="119" t="s">
        <v>69</v>
      </c>
      <c r="I45" s="27"/>
      <c r="J45" s="27"/>
      <c r="K45" s="27"/>
      <c r="L45" s="27"/>
      <c r="M45" s="27"/>
      <c r="N45" s="27"/>
      <c r="O45" s="27"/>
      <c r="P45" s="27"/>
      <c r="Q45" s="27"/>
    </row>
    <row r="46" spans="1:17" x14ac:dyDescent="0.25">
      <c r="A46" s="74"/>
      <c r="B46" s="27"/>
      <c r="C46" s="27"/>
      <c r="D46" s="27"/>
      <c r="E46" s="27"/>
      <c r="F46" s="27"/>
      <c r="G46" s="30" t="s">
        <v>70</v>
      </c>
      <c r="H46" s="120">
        <v>44927</v>
      </c>
      <c r="I46" s="27"/>
      <c r="J46" s="27"/>
      <c r="K46" s="27"/>
      <c r="L46" s="27"/>
      <c r="M46" s="27"/>
      <c r="N46" s="27"/>
      <c r="O46" s="27"/>
      <c r="P46" s="27"/>
      <c r="Q46" s="27"/>
    </row>
    <row r="47" spans="1:17" x14ac:dyDescent="0.25">
      <c r="A47" s="74"/>
      <c r="B47" s="27"/>
      <c r="C47" s="27"/>
      <c r="D47" s="27"/>
      <c r="E47" s="27"/>
      <c r="F47" s="27"/>
      <c r="G47" s="30" t="s">
        <v>71</v>
      </c>
      <c r="H47" s="120">
        <v>45291</v>
      </c>
      <c r="I47" s="27"/>
      <c r="J47" s="27"/>
      <c r="K47" s="27"/>
      <c r="L47" s="27"/>
      <c r="M47" s="27"/>
      <c r="N47" s="27"/>
      <c r="O47" s="27"/>
      <c r="P47" s="27"/>
      <c r="Q47" s="27"/>
    </row>
    <row r="48" spans="1:17" x14ac:dyDescent="0.25">
      <c r="A48" s="74"/>
      <c r="B48" s="27"/>
      <c r="C48" s="27"/>
      <c r="D48" s="27"/>
      <c r="E48" s="27"/>
      <c r="F48" s="27"/>
      <c r="G48" s="27"/>
      <c r="H48" s="27"/>
      <c r="I48" s="27"/>
      <c r="J48" s="27"/>
      <c r="K48" s="27"/>
      <c r="L48" s="27"/>
      <c r="M48" s="27"/>
      <c r="N48" s="27"/>
      <c r="O48" s="27"/>
      <c r="P48" s="27"/>
      <c r="Q48" s="27"/>
    </row>
    <row r="49" spans="1:19" ht="30" customHeight="1" x14ac:dyDescent="0.35">
      <c r="A49" s="74"/>
      <c r="B49" s="27"/>
      <c r="C49" s="27"/>
      <c r="D49" s="27"/>
      <c r="E49" s="27"/>
      <c r="F49" s="27"/>
      <c r="G49" s="27"/>
      <c r="H49" s="27"/>
      <c r="I49" s="27"/>
      <c r="J49" s="133" t="s">
        <v>114</v>
      </c>
      <c r="K49" s="68" t="e">
        <f>Saisie!BE245/$C$53*100</f>
        <v>#DIV/0!</v>
      </c>
      <c r="L49" s="27"/>
      <c r="M49" s="27"/>
      <c r="N49" s="27"/>
      <c r="O49" s="27"/>
      <c r="P49" s="27"/>
      <c r="Q49" s="27"/>
      <c r="R49" s="145" t="s">
        <v>43</v>
      </c>
      <c r="S49" s="146"/>
    </row>
    <row r="50" spans="1:19" ht="4.5" customHeight="1" x14ac:dyDescent="0.25">
      <c r="A50" s="74"/>
      <c r="B50" s="27"/>
      <c r="C50" s="27"/>
      <c r="D50" s="27"/>
      <c r="E50" s="27"/>
      <c r="F50" s="27"/>
      <c r="G50" s="27"/>
      <c r="H50" s="27"/>
      <c r="I50" s="27"/>
      <c r="J50" s="27"/>
      <c r="K50" s="27"/>
      <c r="L50" s="27"/>
      <c r="M50" s="27"/>
      <c r="N50" s="27"/>
      <c r="O50" s="27"/>
      <c r="P50" s="27"/>
      <c r="Q50" s="27"/>
      <c r="R50" s="73"/>
      <c r="S50" s="73"/>
    </row>
    <row r="51" spans="1:19" ht="18.75" x14ac:dyDescent="0.3">
      <c r="A51" s="74"/>
      <c r="B51" s="27"/>
      <c r="C51" s="27"/>
      <c r="D51" s="27"/>
      <c r="E51" s="27"/>
      <c r="F51" s="27"/>
      <c r="G51" s="27"/>
      <c r="H51" s="27"/>
      <c r="I51" s="27"/>
      <c r="J51" s="28" t="s">
        <v>116</v>
      </c>
      <c r="K51" s="27"/>
      <c r="L51" s="27"/>
      <c r="M51" s="27"/>
      <c r="N51" s="27"/>
      <c r="O51" s="27"/>
      <c r="P51" s="27"/>
      <c r="Q51" s="27"/>
      <c r="R51" s="71" t="str">
        <f>IF(Services!C10&lt;&gt;"",Services!C10,"")</f>
        <v/>
      </c>
      <c r="S51" s="72" t="str">
        <f>IF(Services!C10&lt;&gt;"",Saisie!BE310,"")</f>
        <v/>
      </c>
    </row>
    <row r="52" spans="1:19" x14ac:dyDescent="0.25">
      <c r="A52" s="74"/>
      <c r="B52" s="27"/>
      <c r="C52" s="27"/>
      <c r="D52" s="27"/>
      <c r="E52" s="27"/>
      <c r="F52" s="27"/>
      <c r="G52" s="27"/>
      <c r="H52" s="27"/>
      <c r="I52" s="27"/>
      <c r="J52" s="27"/>
      <c r="K52" s="27"/>
      <c r="L52" s="27"/>
      <c r="M52" s="27"/>
      <c r="N52" s="27"/>
      <c r="O52" s="27"/>
      <c r="P52" s="27"/>
      <c r="Q52" s="27"/>
      <c r="R52" s="71" t="str">
        <f>IF(Services!C11&lt;&gt;"",Services!C11,"")</f>
        <v/>
      </c>
      <c r="S52" s="72" t="str">
        <f>IF(Services!C11&lt;&gt;"",Saisie!BE311,"")</f>
        <v/>
      </c>
    </row>
    <row r="53" spans="1:19" ht="21" x14ac:dyDescent="0.35">
      <c r="A53" s="74"/>
      <c r="B53" s="28" t="s">
        <v>17</v>
      </c>
      <c r="C53" s="29">
        <f>Saisie!BE242</f>
        <v>0</v>
      </c>
      <c r="D53" s="27"/>
      <c r="E53" s="27"/>
      <c r="F53" s="27"/>
      <c r="G53" s="27"/>
      <c r="H53" s="27"/>
      <c r="I53" s="27"/>
      <c r="J53" s="27"/>
      <c r="K53" s="27"/>
      <c r="L53" s="27"/>
      <c r="M53" s="27"/>
      <c r="N53" s="27"/>
      <c r="O53" s="27"/>
      <c r="P53" s="27"/>
      <c r="Q53" s="27"/>
      <c r="R53" s="71" t="str">
        <f>IF(Services!C12&lt;&gt;"",Services!C12,"")</f>
        <v/>
      </c>
      <c r="S53" s="72" t="str">
        <f>IF(Services!C12&lt;&gt;"",Saisie!BE312,"")</f>
        <v/>
      </c>
    </row>
    <row r="54" spans="1:19" ht="21" x14ac:dyDescent="0.35">
      <c r="A54" s="74"/>
      <c r="B54" s="30"/>
      <c r="C54" s="31"/>
      <c r="D54" s="27"/>
      <c r="E54" s="27"/>
      <c r="F54" s="27"/>
      <c r="G54" s="27"/>
      <c r="H54" s="27"/>
      <c r="I54" s="27"/>
      <c r="J54" s="27"/>
      <c r="K54" s="68"/>
      <c r="L54" s="27"/>
      <c r="M54" s="27"/>
      <c r="N54" s="27"/>
      <c r="O54" s="27"/>
      <c r="P54" s="27"/>
      <c r="Q54" s="27"/>
      <c r="R54" s="71" t="str">
        <f>IF(Services!C13&lt;&gt;"",Services!C13,"")</f>
        <v/>
      </c>
      <c r="S54" s="72" t="str">
        <f>IF(Services!C13&lt;&gt;"",Saisie!BE313,"")</f>
        <v/>
      </c>
    </row>
    <row r="55" spans="1:19" x14ac:dyDescent="0.25">
      <c r="A55" s="74"/>
      <c r="B55" s="27"/>
      <c r="C55" s="31"/>
      <c r="D55" s="27"/>
      <c r="E55" s="27"/>
      <c r="F55" s="27"/>
      <c r="G55" s="27"/>
      <c r="H55" s="27"/>
      <c r="I55" s="27"/>
      <c r="J55" s="27"/>
      <c r="K55" s="27"/>
      <c r="L55" s="27"/>
      <c r="M55" s="27"/>
      <c r="N55" s="27"/>
      <c r="O55" s="27"/>
      <c r="P55" s="27"/>
      <c r="Q55" s="27"/>
      <c r="R55" s="71" t="str">
        <f>IF(Services!C14&lt;&gt;"",Services!C14,"")</f>
        <v/>
      </c>
      <c r="S55" s="72" t="str">
        <f>IF(Services!C14&lt;&gt;"",Saisie!BE314,"")</f>
        <v/>
      </c>
    </row>
    <row r="56" spans="1:19" x14ac:dyDescent="0.25">
      <c r="A56" s="74"/>
      <c r="B56" s="27"/>
      <c r="C56" s="27"/>
      <c r="D56" s="27"/>
      <c r="E56" s="27"/>
      <c r="F56" s="27"/>
      <c r="G56" s="27"/>
      <c r="H56" s="27"/>
      <c r="I56" s="27"/>
      <c r="J56" s="27"/>
      <c r="K56" s="27"/>
      <c r="L56" s="27"/>
      <c r="M56" s="27"/>
      <c r="N56" s="27"/>
      <c r="O56" s="27"/>
      <c r="P56" s="27"/>
      <c r="Q56" s="27"/>
      <c r="R56" s="71" t="str">
        <f>IF(Services!C15&lt;&gt;"",Services!C15,"")</f>
        <v/>
      </c>
      <c r="S56" s="72" t="str">
        <f>IF(Services!C15&lt;&gt;"",Saisie!BE315,"")</f>
        <v/>
      </c>
    </row>
    <row r="57" spans="1:19" x14ac:dyDescent="0.25">
      <c r="A57" s="74"/>
      <c r="B57" s="27"/>
      <c r="C57" s="27"/>
      <c r="D57" s="27"/>
      <c r="E57" s="27"/>
      <c r="F57" s="27"/>
      <c r="G57" s="27"/>
      <c r="H57" s="27"/>
      <c r="I57" s="27"/>
      <c r="J57" s="27"/>
      <c r="K57" s="27"/>
      <c r="L57" s="27"/>
      <c r="M57" s="27"/>
      <c r="N57" s="27"/>
      <c r="O57" s="27"/>
      <c r="P57" s="27"/>
      <c r="Q57" s="27"/>
      <c r="R57" s="71" t="str">
        <f>IF(Services!C16&lt;&gt;"",Services!C16,"")</f>
        <v/>
      </c>
      <c r="S57" s="72" t="str">
        <f>IF(Services!C16&lt;&gt;"",Saisie!BE316,"")</f>
        <v/>
      </c>
    </row>
    <row r="58" spans="1:19" x14ac:dyDescent="0.25">
      <c r="A58" s="74"/>
      <c r="B58" s="27"/>
      <c r="C58" s="27"/>
      <c r="D58" s="27"/>
      <c r="E58" s="27"/>
      <c r="F58" s="27"/>
      <c r="G58" s="27"/>
      <c r="H58" s="27"/>
      <c r="I58" s="27"/>
      <c r="J58" s="27"/>
      <c r="K58" s="27"/>
      <c r="L58" s="27"/>
      <c r="M58" s="27"/>
      <c r="N58" s="27"/>
      <c r="O58" s="27"/>
      <c r="P58" s="27"/>
      <c r="Q58" s="27"/>
      <c r="R58" s="71" t="str">
        <f>IF(Services!C17&lt;&gt;"",Services!C17,"")</f>
        <v/>
      </c>
      <c r="S58" s="72" t="str">
        <f>IF(Services!C17&lt;&gt;"",Saisie!BE317,"")</f>
        <v/>
      </c>
    </row>
    <row r="59" spans="1:19" x14ac:dyDescent="0.25">
      <c r="A59" s="74"/>
      <c r="B59" s="27"/>
      <c r="C59" s="27"/>
      <c r="D59" s="27"/>
      <c r="E59" s="27"/>
      <c r="F59" s="27"/>
      <c r="G59" s="27"/>
      <c r="H59" s="27"/>
      <c r="I59" s="27"/>
      <c r="J59" s="27"/>
      <c r="K59" s="27"/>
      <c r="L59" s="27"/>
      <c r="M59" s="27"/>
      <c r="N59" s="27"/>
      <c r="O59" s="27"/>
      <c r="P59" s="27"/>
      <c r="Q59" s="27"/>
      <c r="R59" s="71" t="str">
        <f>IF(Services!C18&lt;&gt;"",Services!C18,"")</f>
        <v/>
      </c>
      <c r="S59" s="72" t="str">
        <f>IF(Services!C18&lt;&gt;"",Saisie!BE318,"")</f>
        <v/>
      </c>
    </row>
    <row r="60" spans="1:19" ht="21" x14ac:dyDescent="0.35">
      <c r="A60" s="74"/>
      <c r="B60" s="27"/>
      <c r="C60" s="27"/>
      <c r="D60" s="28" t="s">
        <v>20</v>
      </c>
      <c r="E60" s="53" t="e">
        <f>Saisie!BE243/$C$53*100</f>
        <v>#DIV/0!</v>
      </c>
      <c r="F60" s="27"/>
      <c r="G60" s="27"/>
      <c r="H60" s="27"/>
      <c r="I60" s="27"/>
      <c r="J60" s="27"/>
      <c r="K60" s="27"/>
      <c r="L60" s="27"/>
      <c r="M60" s="27"/>
      <c r="N60" s="27"/>
      <c r="O60" s="27"/>
      <c r="P60" s="27"/>
      <c r="Q60" s="27"/>
      <c r="R60" s="71" t="str">
        <f>IF(Services!C19&lt;&gt;"",Services!C19,"")</f>
        <v/>
      </c>
      <c r="S60" s="72" t="str">
        <f>IF(Services!C19&lt;&gt;"",Saisie!BE319,"")</f>
        <v/>
      </c>
    </row>
    <row r="61" spans="1:19" x14ac:dyDescent="0.25">
      <c r="A61" s="74"/>
      <c r="B61" s="27"/>
      <c r="C61" s="27"/>
      <c r="D61" s="27"/>
      <c r="E61" s="27"/>
      <c r="F61" s="27"/>
      <c r="G61" s="27"/>
      <c r="H61" s="27"/>
      <c r="I61" s="27"/>
      <c r="J61" s="27"/>
      <c r="K61" s="27"/>
      <c r="L61" s="27"/>
      <c r="M61" s="27"/>
      <c r="N61" s="27"/>
      <c r="O61" s="27"/>
      <c r="P61" s="27"/>
      <c r="Q61" s="27"/>
      <c r="R61" s="71" t="str">
        <f>IF(Services!C20&lt;&gt;"",Services!C20,"")</f>
        <v/>
      </c>
      <c r="S61" s="72" t="str">
        <f>IF(Services!C20&lt;&gt;"",Saisie!BE320,"")</f>
        <v/>
      </c>
    </row>
    <row r="62" spans="1:19" x14ac:dyDescent="0.25">
      <c r="A62" s="74"/>
      <c r="B62" s="27"/>
      <c r="C62" s="27"/>
      <c r="D62" s="27"/>
      <c r="E62" s="27"/>
      <c r="F62" s="27"/>
      <c r="G62" s="27"/>
      <c r="H62" s="27"/>
      <c r="I62" s="27"/>
      <c r="J62" s="27"/>
      <c r="K62" s="27"/>
      <c r="L62" s="27"/>
      <c r="M62" s="27"/>
      <c r="N62" s="27"/>
      <c r="O62" s="27"/>
      <c r="P62" s="27"/>
      <c r="Q62" s="27"/>
      <c r="R62" s="71" t="str">
        <f>IF(Services!C21&lt;&gt;"",Services!C21,"")</f>
        <v/>
      </c>
      <c r="S62" s="72" t="str">
        <f>IF(Services!C21&lt;&gt;"",Saisie!BE321,"")</f>
        <v/>
      </c>
    </row>
    <row r="63" spans="1:19" x14ac:dyDescent="0.25">
      <c r="A63" s="74"/>
      <c r="B63" s="27"/>
      <c r="C63" s="27"/>
      <c r="D63" s="27"/>
      <c r="E63" s="27"/>
      <c r="F63" s="27"/>
      <c r="G63" s="27"/>
      <c r="H63" s="27"/>
      <c r="I63" s="27"/>
      <c r="J63" s="27"/>
      <c r="K63" s="27"/>
      <c r="L63" s="27"/>
      <c r="M63" s="27"/>
      <c r="N63" s="27"/>
      <c r="O63" s="27"/>
      <c r="P63" s="27"/>
      <c r="Q63" s="27"/>
      <c r="R63" s="71" t="str">
        <f>IF(Services!C22&lt;&gt;"",Services!C22,"")</f>
        <v/>
      </c>
      <c r="S63" s="72" t="str">
        <f>IF(Services!C22&lt;&gt;"",Saisie!BE322,"")</f>
        <v/>
      </c>
    </row>
    <row r="64" spans="1:19" x14ac:dyDescent="0.25">
      <c r="A64" s="74"/>
      <c r="B64" s="27"/>
      <c r="C64" s="27"/>
      <c r="D64" s="27"/>
      <c r="E64" s="27"/>
      <c r="F64" s="27"/>
      <c r="G64" s="27"/>
      <c r="H64" s="27"/>
      <c r="I64" s="27"/>
      <c r="J64" s="27"/>
      <c r="K64" s="27"/>
      <c r="L64" s="27"/>
      <c r="M64" s="27"/>
      <c r="N64" s="27"/>
      <c r="O64" s="27"/>
      <c r="P64" s="27"/>
      <c r="Q64" s="27"/>
      <c r="R64" s="71" t="str">
        <f>IF(Services!C23&lt;&gt;"",Services!C23,"")</f>
        <v/>
      </c>
      <c r="S64" s="72" t="str">
        <f>IF(Services!C23&lt;&gt;"",Saisie!BE323,"")</f>
        <v/>
      </c>
    </row>
    <row r="65" spans="1:19" ht="21" x14ac:dyDescent="0.35">
      <c r="A65" s="74"/>
      <c r="B65" s="27"/>
      <c r="C65" s="27"/>
      <c r="D65" s="27"/>
      <c r="E65" s="27"/>
      <c r="F65" s="27"/>
      <c r="G65" s="27"/>
      <c r="H65" s="79"/>
      <c r="I65" s="79"/>
      <c r="J65" s="79"/>
      <c r="K65" s="79"/>
      <c r="L65" s="79"/>
      <c r="M65" s="79"/>
      <c r="N65" s="79"/>
      <c r="O65" s="79"/>
      <c r="P65" s="79"/>
      <c r="Q65" s="27"/>
      <c r="R65" s="71" t="str">
        <f>IF(Services!C24&lt;&gt;"",Services!C24,"")</f>
        <v/>
      </c>
      <c r="S65" s="72" t="str">
        <f>IF(Services!C24&lt;&gt;"",Saisie!BE324,"")</f>
        <v/>
      </c>
    </row>
    <row r="66" spans="1:19" ht="21" x14ac:dyDescent="0.35">
      <c r="A66" s="74"/>
      <c r="B66" s="27"/>
      <c r="C66" s="27"/>
      <c r="D66" s="27"/>
      <c r="E66" s="27"/>
      <c r="F66" s="27"/>
      <c r="G66" s="27"/>
      <c r="H66" s="79"/>
      <c r="I66" s="79"/>
      <c r="J66" s="79"/>
      <c r="K66" s="79"/>
      <c r="L66" s="79"/>
      <c r="M66" s="79"/>
      <c r="N66" s="79"/>
      <c r="O66" s="79"/>
      <c r="P66" s="79"/>
      <c r="Q66" s="27"/>
      <c r="R66" s="71" t="str">
        <f>IF(Services!C25&lt;&gt;"",Services!C25,"")</f>
        <v/>
      </c>
      <c r="S66" s="72" t="str">
        <f>IF(Services!C25&lt;&gt;"",Saisie!BE325,"")</f>
        <v/>
      </c>
    </row>
    <row r="67" spans="1:19" ht="21" x14ac:dyDescent="0.35">
      <c r="A67" s="74"/>
      <c r="B67" s="27"/>
      <c r="C67" s="27"/>
      <c r="D67" s="27"/>
      <c r="E67" s="27"/>
      <c r="F67" s="27"/>
      <c r="G67" s="27"/>
      <c r="H67" s="79"/>
      <c r="I67" s="76"/>
      <c r="J67" s="76"/>
      <c r="K67" s="76"/>
      <c r="L67" s="76"/>
      <c r="M67" s="76"/>
      <c r="N67" s="76"/>
      <c r="O67" s="75"/>
      <c r="P67" s="75"/>
      <c r="Q67" s="27"/>
      <c r="R67" s="71" t="str">
        <f>IF(Services!C26&lt;&gt;"",Services!C26,"")</f>
        <v/>
      </c>
      <c r="S67" s="72" t="str">
        <f>IF(Services!C26&lt;&gt;"",Saisie!BE326,"")</f>
        <v/>
      </c>
    </row>
    <row r="68" spans="1:19" ht="23.25" customHeight="1" x14ac:dyDescent="0.25">
      <c r="A68" s="74"/>
      <c r="B68" s="27"/>
      <c r="C68" s="27"/>
      <c r="D68" s="27"/>
      <c r="E68" s="27"/>
      <c r="F68" s="27"/>
      <c r="G68" s="27"/>
      <c r="H68" s="75"/>
      <c r="I68" s="148" t="s">
        <v>74</v>
      </c>
      <c r="J68" s="148"/>
      <c r="K68" s="148"/>
      <c r="L68" s="148"/>
      <c r="M68" s="148"/>
      <c r="N68" s="148"/>
      <c r="O68" s="148"/>
      <c r="P68" s="80"/>
      <c r="Q68" s="27"/>
      <c r="R68" s="71" t="str">
        <f>IF(Services!C27&lt;&gt;"",Services!C27,"")</f>
        <v/>
      </c>
      <c r="S68" s="72" t="str">
        <f>IF(Services!C27&lt;&gt;"",Saisie!BE327,"")</f>
        <v/>
      </c>
    </row>
    <row r="69" spans="1:19" ht="21" x14ac:dyDescent="0.35">
      <c r="A69" s="74"/>
      <c r="B69" s="30"/>
      <c r="C69" s="28" t="s">
        <v>34</v>
      </c>
      <c r="D69" s="68" t="e">
        <f>Saisie!BE244/$C$53*100</f>
        <v>#DIV/0!</v>
      </c>
      <c r="E69" s="27"/>
      <c r="F69" s="27"/>
      <c r="G69" s="27"/>
      <c r="H69" s="79" t="str">
        <f>IF(F85&lt;&gt;0,"           Information donnée au patient ou à son représentant :","")</f>
        <v/>
      </c>
      <c r="I69" s="117" t="s">
        <v>75</v>
      </c>
      <c r="J69" s="76"/>
      <c r="K69" s="76"/>
      <c r="L69" s="76"/>
      <c r="M69" s="76"/>
      <c r="N69" s="76"/>
      <c r="O69" s="75"/>
      <c r="P69" s="75"/>
      <c r="Q69" s="27"/>
      <c r="R69" s="71" t="str">
        <f>IF(Services!C28&lt;&gt;"",Services!C28,"")</f>
        <v/>
      </c>
      <c r="S69" s="72" t="str">
        <f>IF(Services!C28&lt;&gt;"",Saisie!BE328,"")</f>
        <v/>
      </c>
    </row>
    <row r="70" spans="1:19" ht="36" customHeight="1" x14ac:dyDescent="0.3">
      <c r="A70" s="74"/>
      <c r="B70" s="30"/>
      <c r="C70" s="28" t="s">
        <v>35</v>
      </c>
      <c r="D70" s="27"/>
      <c r="E70" s="27"/>
      <c r="F70" s="27"/>
      <c r="G70" s="27"/>
      <c r="H70" s="75"/>
      <c r="I70" s="77" t="e">
        <f>IF(C87&lt;&gt;0,"Dans","")</f>
        <v>#DIV/0!</v>
      </c>
      <c r="J70" s="82" t="e">
        <f>IF(C87&lt;&gt;0,C87,"")</f>
        <v>#DIV/0!</v>
      </c>
      <c r="K70" s="144" t="e">
        <f>IF(C87&lt;&gt;0,"% des cas, l'information a été faite au patient ou à son représentant","BRAVO! l'information a toujours été faite au patient ou à son représentant")</f>
        <v>#DIV/0!</v>
      </c>
      <c r="L70" s="144"/>
      <c r="M70" s="144"/>
      <c r="N70" s="144"/>
      <c r="O70" s="144"/>
      <c r="P70" s="81"/>
      <c r="Q70" s="27"/>
      <c r="R70" s="71" t="str">
        <f>IF(Services!C29&lt;&gt;"",Services!C29,"")</f>
        <v/>
      </c>
      <c r="S70" s="72" t="str">
        <f>IF(Services!C29&lt;&gt;"",Saisie!BE329,"")</f>
        <v/>
      </c>
    </row>
    <row r="71" spans="1:19" x14ac:dyDescent="0.25">
      <c r="A71" s="74"/>
      <c r="B71" s="27"/>
      <c r="C71" s="27"/>
      <c r="D71" s="27"/>
      <c r="E71" s="27"/>
      <c r="F71" s="27"/>
      <c r="G71" s="27"/>
      <c r="H71" s="75"/>
      <c r="I71" s="75"/>
      <c r="J71" s="75"/>
      <c r="K71" s="75"/>
      <c r="L71" s="75"/>
      <c r="M71" s="75"/>
      <c r="N71" s="75"/>
      <c r="O71" s="75"/>
      <c r="P71" s="75"/>
      <c r="Q71" s="27"/>
      <c r="R71" s="71" t="str">
        <f>IF(Services!C30&lt;&gt;"",Services!C30,"")</f>
        <v/>
      </c>
      <c r="S71" s="72" t="str">
        <f>IF(Services!C30&lt;&gt;"",Saisie!BE330,"")</f>
        <v/>
      </c>
    </row>
    <row r="72" spans="1:19" x14ac:dyDescent="0.25">
      <c r="A72" s="74"/>
      <c r="B72" s="27"/>
      <c r="C72" s="27"/>
      <c r="D72" s="27"/>
      <c r="E72" s="27"/>
      <c r="F72" s="27"/>
      <c r="G72" s="27"/>
      <c r="H72" s="75"/>
      <c r="I72" s="75" t="s">
        <v>76</v>
      </c>
      <c r="J72" s="75"/>
      <c r="K72" s="75"/>
      <c r="L72" s="75"/>
      <c r="M72" s="75"/>
      <c r="N72" s="75"/>
      <c r="O72" s="75"/>
      <c r="P72" s="75"/>
      <c r="Q72" s="27"/>
      <c r="R72" s="71" t="str">
        <f>IF(Services!C31&lt;&gt;"",Services!C31,"")</f>
        <v/>
      </c>
      <c r="S72" s="72" t="str">
        <f>IF(Services!C31&lt;&gt;"",Saisie!BE331,"")</f>
        <v/>
      </c>
    </row>
    <row r="73" spans="1:19" ht="40.5" customHeight="1" x14ac:dyDescent="0.25">
      <c r="A73" s="74"/>
      <c r="B73" s="27"/>
      <c r="C73" s="27"/>
      <c r="D73" s="27"/>
      <c r="E73" s="27"/>
      <c r="F73" s="27"/>
      <c r="G73" s="27"/>
      <c r="H73" s="77" t="s">
        <v>115</v>
      </c>
      <c r="I73" s="77" t="e">
        <f>IF(C88&lt;&gt;0,"Dans","")</f>
        <v>#DIV/0!</v>
      </c>
      <c r="J73" s="82" t="e">
        <f>IF(C88&lt;&gt;0,C88,"")</f>
        <v>#DIV/0!</v>
      </c>
      <c r="K73" s="144" t="e">
        <f>IF(C88&lt;&gt;0,"% des cas, l'information a été tracée dans le dossier du patient","BRAVO! l'information faite a toujours été tracée dans le dossier patient")</f>
        <v>#DIV/0!</v>
      </c>
      <c r="L73" s="144"/>
      <c r="M73" s="144"/>
      <c r="N73" s="144"/>
      <c r="O73" s="144"/>
      <c r="P73" s="134" t="s">
        <v>115</v>
      </c>
      <c r="Q73" s="27"/>
      <c r="R73" s="71" t="str">
        <f>IF(Services!C32&lt;&gt;"",Services!C32,"")</f>
        <v/>
      </c>
      <c r="S73" s="72" t="str">
        <f>IF(Services!C32&lt;&gt;"",Saisie!BE332,"")</f>
        <v/>
      </c>
    </row>
    <row r="74" spans="1:19" x14ac:dyDescent="0.25">
      <c r="A74" s="74"/>
      <c r="B74" s="27"/>
      <c r="C74" s="27"/>
      <c r="D74" s="27"/>
      <c r="E74" s="27"/>
      <c r="F74" s="27"/>
      <c r="G74" s="27"/>
      <c r="H74" s="75"/>
      <c r="I74" s="75"/>
      <c r="J74" s="75"/>
      <c r="K74" s="75"/>
      <c r="L74" s="75"/>
      <c r="M74" s="75"/>
      <c r="N74" s="75"/>
      <c r="O74" s="75"/>
      <c r="P74" s="75"/>
      <c r="Q74" s="27"/>
      <c r="R74" s="71" t="str">
        <f>IF(Services!C33&lt;&gt;"",Services!C33,"")</f>
        <v/>
      </c>
      <c r="S74" s="72" t="str">
        <f>IF(Services!C33&lt;&gt;"",Saisie!BE333,"")</f>
        <v/>
      </c>
    </row>
    <row r="75" spans="1:19" x14ac:dyDescent="0.25">
      <c r="A75" s="74"/>
      <c r="B75" s="27"/>
      <c r="C75" s="27"/>
      <c r="D75" s="27"/>
      <c r="E75" s="27"/>
      <c r="F75" s="27"/>
      <c r="G75" s="27"/>
      <c r="H75" s="75"/>
      <c r="I75" s="75"/>
      <c r="J75" s="75"/>
      <c r="K75" s="75"/>
      <c r="L75" s="75"/>
      <c r="M75" s="75"/>
      <c r="N75" s="75"/>
      <c r="O75" s="75"/>
      <c r="P75" s="75"/>
      <c r="Q75" s="27"/>
      <c r="R75" s="71" t="str">
        <f>IF(Services!C34&lt;&gt;"",Services!C34,"")</f>
        <v/>
      </c>
      <c r="S75" s="72" t="str">
        <f>IF(Services!C34&lt;&gt;"",Saisie!BE334,"")</f>
        <v/>
      </c>
    </row>
    <row r="76" spans="1:19" x14ac:dyDescent="0.25">
      <c r="A76" s="74"/>
      <c r="B76" s="27"/>
      <c r="C76" s="27"/>
      <c r="D76" s="27"/>
      <c r="E76" s="27"/>
      <c r="F76" s="27"/>
      <c r="G76" s="27"/>
      <c r="H76" s="27"/>
      <c r="I76" s="27"/>
      <c r="J76" s="27"/>
      <c r="K76" s="27"/>
      <c r="L76" s="27"/>
      <c r="M76" s="27"/>
      <c r="N76" s="27"/>
      <c r="O76" s="27"/>
      <c r="P76" s="27"/>
      <c r="Q76" s="27"/>
      <c r="R76" s="71" t="str">
        <f>IF(Services!C35&lt;&gt;"",Services!C35,"")</f>
        <v/>
      </c>
      <c r="S76" s="72" t="str">
        <f>IF(Services!C35&lt;&gt;"",Saisie!BE335,"")</f>
        <v/>
      </c>
    </row>
    <row r="77" spans="1:19" x14ac:dyDescent="0.25">
      <c r="R77" s="71" t="str">
        <f>IF(Services!C36&lt;&gt;"",Services!C36,"")</f>
        <v/>
      </c>
      <c r="S77" s="72" t="str">
        <f>IF(Services!C36&lt;&gt;"",Saisie!BE336,"")</f>
        <v/>
      </c>
    </row>
    <row r="78" spans="1:19" ht="15.75" x14ac:dyDescent="0.25">
      <c r="A78" s="47"/>
      <c r="B78" s="84" t="s">
        <v>44</v>
      </c>
      <c r="C78" s="84"/>
      <c r="E78" s="85"/>
      <c r="F78" s="85"/>
      <c r="G78" s="85" t="s">
        <v>57</v>
      </c>
      <c r="H78" s="85"/>
      <c r="I78" s="85"/>
      <c r="J78" s="85"/>
      <c r="K78" s="85"/>
      <c r="L78" s="85"/>
      <c r="R78" s="71" t="str">
        <f>IF(Services!C37&lt;&gt;"",Services!C37,"")</f>
        <v/>
      </c>
      <c r="S78" s="72" t="str">
        <f>IF(Services!C37&lt;&gt;"",Saisie!BE337,"")</f>
        <v/>
      </c>
    </row>
    <row r="79" spans="1:19" ht="15.75" x14ac:dyDescent="0.25">
      <c r="A79" s="47"/>
      <c r="B79" s="48" t="str">
        <f>Saisie!A12</f>
        <v>1-Le service a été informé de la nécessité de mettre en place les PCC pour ce patient :</v>
      </c>
      <c r="C79" s="52" t="e">
        <f>Saisie!BF248</f>
        <v>#DIV/0!</v>
      </c>
      <c r="R79" s="71" t="str">
        <f>IF(Services!C38&lt;&gt;"",Services!C38,"")</f>
        <v/>
      </c>
      <c r="S79" s="72" t="str">
        <f>IF(Services!C38&lt;&gt;"",Saisie!BE338,"")</f>
        <v/>
      </c>
    </row>
    <row r="80" spans="1:19" ht="15.75" x14ac:dyDescent="0.25">
      <c r="A80" s="47"/>
      <c r="B80" s="48" t="str">
        <f>Saisie!A13</f>
        <v>2-La prescription médicale a été réalisée</v>
      </c>
      <c r="C80" s="52" t="e">
        <f>Saisie!BF249</f>
        <v>#DIV/0!</v>
      </c>
      <c r="R80" s="71" t="str">
        <f>IF(Services!C39&lt;&gt;"",Services!C39,"")</f>
        <v/>
      </c>
      <c r="S80" s="72" t="str">
        <f>IF(Services!C39&lt;&gt;"",Saisie!BE339,"")</f>
        <v/>
      </c>
    </row>
    <row r="81" spans="1:19" ht="15.75" x14ac:dyDescent="0.25">
      <c r="A81" s="47"/>
      <c r="B81" s="48" t="str">
        <f>Saisie!A14</f>
        <v>3-Il existe une signalisation des PCC (porte ET dossier)</v>
      </c>
      <c r="C81" s="52" t="e">
        <f>Saisie!BF250</f>
        <v>#DIV/0!</v>
      </c>
      <c r="R81" s="71" t="str">
        <f>IF(Services!C40&lt;&gt;"",Services!C40,"")</f>
        <v/>
      </c>
      <c r="S81" s="72" t="str">
        <f>IF(Services!C40&lt;&gt;"",Saisie!BE340,"")</f>
        <v/>
      </c>
    </row>
    <row r="82" spans="1:19" ht="15.75" x14ac:dyDescent="0.25">
      <c r="A82" s="47"/>
      <c r="B82" s="48" t="str">
        <f>Saisie!A15</f>
        <v>4-Mise à disposition d'une SHA au plus près des soins</v>
      </c>
      <c r="C82" s="52" t="e">
        <f>Saisie!BF251</f>
        <v>#DIV/0!</v>
      </c>
      <c r="R82" s="71" t="str">
        <f>IF(Services!C41&lt;&gt;"",Services!C41,"")</f>
        <v/>
      </c>
      <c r="S82" s="72" t="str">
        <f>IF(Services!C41&lt;&gt;"",Saisie!BE341,"")</f>
        <v/>
      </c>
    </row>
    <row r="83" spans="1:19" ht="15.75" x14ac:dyDescent="0.25">
      <c r="A83" s="47"/>
      <c r="B83" s="48" t="str">
        <f>Saisie!A16</f>
        <v>5-Mise à disposition de tabliers à UU au plus près des soins</v>
      </c>
      <c r="C83" s="52" t="e">
        <f>Saisie!BF252</f>
        <v>#DIV/0!</v>
      </c>
      <c r="R83" s="71" t="str">
        <f>IF(Services!C42&lt;&gt;"",Services!C42,"")</f>
        <v/>
      </c>
      <c r="S83" s="72" t="str">
        <f>IF(Services!C42&lt;&gt;"",Saisie!BE342,"")</f>
        <v/>
      </c>
    </row>
    <row r="84" spans="1:19" ht="15.75" x14ac:dyDescent="0.25">
      <c r="A84" s="47"/>
      <c r="B84" s="48" t="str">
        <f>Saisie!A17</f>
        <v>6-Mise à disposition de gants à UU au plus près des soins</v>
      </c>
      <c r="C84" s="52" t="e">
        <f>Saisie!BF253</f>
        <v>#DIV/0!</v>
      </c>
      <c r="R84" s="71" t="str">
        <f>IF(Services!C43&lt;&gt;"",Services!C43,"")</f>
        <v/>
      </c>
      <c r="S84" s="72" t="str">
        <f>IF(Services!C43&lt;&gt;"",Saisie!BE343,"")</f>
        <v/>
      </c>
    </row>
    <row r="85" spans="1:19" ht="15.75" x14ac:dyDescent="0.25">
      <c r="A85" s="47"/>
      <c r="B85" s="48" t="str">
        <f>Saisie!A18</f>
        <v>7-Individualisation ou décontamination systématique du petit matériel</v>
      </c>
      <c r="C85" s="52" t="e">
        <f>Saisie!BF254</f>
        <v>#DIV/0!</v>
      </c>
      <c r="R85" s="71" t="str">
        <f>IF(Services!C44&lt;&gt;"",Services!C44,"")</f>
        <v/>
      </c>
      <c r="S85" s="72" t="str">
        <f>IF(Services!C44&lt;&gt;"",Saisie!BE344,"")</f>
        <v/>
      </c>
    </row>
    <row r="86" spans="1:19" ht="15.75" x14ac:dyDescent="0.25">
      <c r="A86" s="47"/>
      <c r="B86" s="48" t="str">
        <f>Saisie!A19</f>
        <v>8-Connaissance du statut PCC du patient par les membres de l'équipe (ASH, AS, IDE,médecin)</v>
      </c>
      <c r="C86" s="52" t="e">
        <f>Saisie!BF255</f>
        <v>#DIV/0!</v>
      </c>
      <c r="R86" s="71" t="str">
        <f>IF(Services!C45&lt;&gt;"",Services!C45,"")</f>
        <v/>
      </c>
      <c r="S86" s="72" t="str">
        <f>IF(Services!C45&lt;&gt;"",Saisie!BE345,"")</f>
        <v/>
      </c>
    </row>
    <row r="87" spans="1:19" ht="15.75" x14ac:dyDescent="0.25">
      <c r="A87" s="47"/>
      <c r="B87" s="48" t="str">
        <f>Saisie!A20</f>
        <v>9-Information de son statut au patient ou à une personne de confiance</v>
      </c>
      <c r="C87" s="52" t="e">
        <f>Saisie!BF256</f>
        <v>#DIV/0!</v>
      </c>
      <c r="R87" s="71" t="str">
        <f>IF(Services!C46&lt;&gt;"",Services!C46,"")</f>
        <v/>
      </c>
      <c r="S87" s="72" t="str">
        <f>IF(Services!C46&lt;&gt;"",Saisie!BE346,"")</f>
        <v/>
      </c>
    </row>
    <row r="88" spans="1:19" ht="15.75" x14ac:dyDescent="0.25">
      <c r="B88" s="48" t="str">
        <f>Saisie!A21</f>
        <v>10-L'information du patient est tracée dans son dossier</v>
      </c>
      <c r="C88" s="52" t="e">
        <f>Saisie!BF257</f>
        <v>#DIV/0!</v>
      </c>
      <c r="R88" s="71" t="str">
        <f>IF(Services!C47&lt;&gt;"",Services!C47,"")</f>
        <v/>
      </c>
      <c r="S88" s="72" t="str">
        <f>IF(Services!C47&lt;&gt;"",Saisie!BE347,"")</f>
        <v/>
      </c>
    </row>
    <row r="89" spans="1:19" x14ac:dyDescent="0.25">
      <c r="R89" s="71" t="str">
        <f>IF(Services!C48&lt;&gt;"",Services!C48,"")</f>
        <v/>
      </c>
      <c r="S89" s="72" t="str">
        <f>IF(Services!C48&lt;&gt;"",Saisie!BE348,"")</f>
        <v/>
      </c>
    </row>
    <row r="90" spans="1:19" x14ac:dyDescent="0.25">
      <c r="R90" s="71" t="str">
        <f>IF(Services!C49&lt;&gt;"",Services!C49,"")</f>
        <v/>
      </c>
      <c r="S90" s="72" t="str">
        <f>IF(Services!C49&lt;&gt;"",Saisie!BE349,"")</f>
        <v/>
      </c>
    </row>
    <row r="91" spans="1:19" x14ac:dyDescent="0.25">
      <c r="R91" s="71" t="str">
        <f>IF(Services!C50&lt;&gt;"",Services!C50,"")</f>
        <v/>
      </c>
      <c r="S91" s="72" t="str">
        <f>IF(Services!C50&lt;&gt;"",Saisie!BE350,"")</f>
        <v/>
      </c>
    </row>
    <row r="92" spans="1:19" x14ac:dyDescent="0.25">
      <c r="R92" s="71" t="str">
        <f>IF(Services!C51&lt;&gt;"",Services!C51,"")</f>
        <v/>
      </c>
      <c r="S92" s="72" t="str">
        <f>IF(Services!C51&lt;&gt;"",Saisie!BE351,"")</f>
        <v/>
      </c>
    </row>
    <row r="93" spans="1:19" x14ac:dyDescent="0.25">
      <c r="R93" s="71" t="str">
        <f>IF(Services!C52&lt;&gt;"",Services!C52,"")</f>
        <v/>
      </c>
      <c r="S93" s="72" t="str">
        <f>IF(Services!C52&lt;&gt;"",Saisie!BE352,"")</f>
        <v/>
      </c>
    </row>
    <row r="94" spans="1:19" x14ac:dyDescent="0.25">
      <c r="R94" s="71" t="str">
        <f>IF(Services!C53&lt;&gt;"",Services!C53,"")</f>
        <v/>
      </c>
      <c r="S94" s="72" t="str">
        <f>IF(Services!C53&lt;&gt;"",Saisie!BE353,"")</f>
        <v/>
      </c>
    </row>
    <row r="95" spans="1:19" x14ac:dyDescent="0.25">
      <c r="R95" s="71" t="str">
        <f>IF(Services!C54&lt;&gt;"",Services!C54,"")</f>
        <v/>
      </c>
      <c r="S95" s="72" t="str">
        <f>IF(Services!C54&lt;&gt;"",Saisie!BE354,"")</f>
        <v/>
      </c>
    </row>
    <row r="96" spans="1:19" x14ac:dyDescent="0.25">
      <c r="R96" s="71" t="str">
        <f>IF(Services!C55&lt;&gt;"",Services!C55,"")</f>
        <v/>
      </c>
      <c r="S96" s="72" t="str">
        <f>IF(Services!C55&lt;&gt;"",Saisie!BE355,"")</f>
        <v/>
      </c>
    </row>
    <row r="97" spans="18:19" x14ac:dyDescent="0.25">
      <c r="R97" s="71" t="str">
        <f>IF(Services!C56&lt;&gt;"",Services!C56,"")</f>
        <v/>
      </c>
      <c r="S97" s="72" t="str">
        <f>IF(Services!C56&lt;&gt;"",Saisie!BE356,"")</f>
        <v/>
      </c>
    </row>
    <row r="98" spans="18:19" x14ac:dyDescent="0.25">
      <c r="R98" s="71" t="str">
        <f>IF(Services!C57&lt;&gt;"",Services!C57,"")</f>
        <v/>
      </c>
      <c r="S98" s="72" t="str">
        <f>IF(Services!C57&lt;&gt;"",Saisie!BE357,"")</f>
        <v/>
      </c>
    </row>
    <row r="360" spans="1:18" ht="18.75" x14ac:dyDescent="0.3">
      <c r="B360" s="27"/>
      <c r="C360" s="27"/>
      <c r="D360" s="27"/>
      <c r="E360" s="27"/>
      <c r="F360" s="27"/>
      <c r="G360" s="27"/>
      <c r="H360" s="119" t="s">
        <v>69</v>
      </c>
      <c r="I360" s="27"/>
      <c r="J360" s="27"/>
      <c r="K360" s="27"/>
      <c r="L360" s="27"/>
      <c r="M360" s="27"/>
      <c r="N360" s="27"/>
      <c r="O360" s="27"/>
      <c r="P360" s="27"/>
      <c r="Q360" s="27"/>
      <c r="R360" s="27"/>
    </row>
    <row r="361" spans="1:18" ht="18.75" x14ac:dyDescent="0.3">
      <c r="A361" s="74"/>
      <c r="B361" s="119" t="s">
        <v>36</v>
      </c>
      <c r="C361" s="46" t="s">
        <v>121</v>
      </c>
      <c r="D361" s="27"/>
      <c r="E361" s="27"/>
      <c r="F361" s="27"/>
      <c r="G361" s="30" t="s">
        <v>70</v>
      </c>
      <c r="H361" s="113"/>
      <c r="I361" s="27"/>
      <c r="J361" s="27"/>
      <c r="K361" s="27"/>
      <c r="L361" s="27"/>
      <c r="M361" s="27"/>
      <c r="N361" s="27"/>
      <c r="O361" s="27"/>
      <c r="P361" s="27"/>
      <c r="Q361" s="27"/>
      <c r="R361" s="27"/>
    </row>
    <row r="362" spans="1:18" x14ac:dyDescent="0.25">
      <c r="A362" s="74"/>
      <c r="B362" s="121"/>
      <c r="C362" s="27"/>
      <c r="D362" s="27"/>
      <c r="E362" s="27"/>
      <c r="F362" s="27"/>
      <c r="G362" s="30" t="s">
        <v>71</v>
      </c>
      <c r="H362" s="113"/>
      <c r="I362" s="27"/>
      <c r="J362" s="27"/>
      <c r="K362" s="27"/>
      <c r="L362" s="27"/>
      <c r="M362" s="27"/>
      <c r="N362" s="27"/>
      <c r="O362" s="27"/>
      <c r="P362" s="27"/>
      <c r="Q362" s="27"/>
      <c r="R362" s="27"/>
    </row>
    <row r="363" spans="1:18" x14ac:dyDescent="0.25">
      <c r="A363" s="74"/>
      <c r="B363" s="27"/>
      <c r="C363" s="27"/>
      <c r="D363" s="27"/>
      <c r="E363" s="27"/>
      <c r="F363" s="27"/>
      <c r="G363" s="27"/>
      <c r="H363" s="27"/>
      <c r="I363" s="27"/>
      <c r="J363" s="27"/>
      <c r="K363" s="27"/>
      <c r="L363" s="27"/>
      <c r="M363" s="27"/>
      <c r="N363" s="27"/>
      <c r="O363" s="27"/>
      <c r="P363" s="27"/>
      <c r="Q363" s="27"/>
      <c r="R363" s="27"/>
    </row>
    <row r="364" spans="1:18" x14ac:dyDescent="0.25">
      <c r="A364" s="74"/>
      <c r="B364" s="27"/>
      <c r="C364" s="27"/>
      <c r="D364" s="27"/>
      <c r="E364" s="27"/>
      <c r="F364" s="27"/>
      <c r="G364" s="27"/>
      <c r="H364" s="27"/>
      <c r="I364" s="27"/>
      <c r="J364" s="27"/>
      <c r="K364" s="27"/>
      <c r="L364" s="27"/>
      <c r="M364" s="27"/>
      <c r="N364" s="27"/>
      <c r="O364" s="27"/>
      <c r="P364" s="27"/>
      <c r="Q364" s="27"/>
      <c r="R364" s="27"/>
    </row>
    <row r="365" spans="1:18" ht="21" x14ac:dyDescent="0.35">
      <c r="A365" s="74"/>
      <c r="B365" s="28" t="s">
        <v>17</v>
      </c>
      <c r="C365" s="29">
        <f>Saisie!BE280</f>
        <v>0</v>
      </c>
      <c r="D365" s="27"/>
      <c r="E365" s="27"/>
      <c r="F365" s="27"/>
      <c r="G365" s="27"/>
      <c r="H365" s="27"/>
      <c r="I365" s="27"/>
      <c r="J365" s="27"/>
      <c r="K365" s="27"/>
      <c r="L365" s="27"/>
      <c r="M365" s="27"/>
      <c r="N365" s="27"/>
      <c r="O365" s="27"/>
      <c r="P365" s="27"/>
      <c r="Q365" s="27"/>
      <c r="R365" s="27"/>
    </row>
    <row r="366" spans="1:18" ht="21" x14ac:dyDescent="0.35">
      <c r="A366" s="74"/>
      <c r="B366" s="30"/>
      <c r="C366" s="31"/>
      <c r="D366" s="27"/>
      <c r="E366" s="27"/>
      <c r="F366" s="27"/>
      <c r="G366" s="27"/>
      <c r="H366" s="27"/>
      <c r="I366" s="27"/>
      <c r="J366" s="136" t="s">
        <v>114</v>
      </c>
      <c r="K366" s="53" t="e">
        <f>Saisie!BE283/$C$365*100</f>
        <v>#DIV/0!</v>
      </c>
      <c r="L366" s="27"/>
      <c r="M366" s="27"/>
      <c r="N366" s="27"/>
      <c r="O366" s="27"/>
      <c r="P366" s="27"/>
      <c r="Q366" s="27"/>
      <c r="R366" s="27"/>
    </row>
    <row r="367" spans="1:18" ht="18.75" x14ac:dyDescent="0.3">
      <c r="A367" s="74"/>
      <c r="B367" s="27"/>
      <c r="C367" s="31"/>
      <c r="D367" s="27"/>
      <c r="E367" s="27"/>
      <c r="F367" s="27"/>
      <c r="G367" s="27"/>
      <c r="H367" s="27"/>
      <c r="I367" s="27"/>
      <c r="J367" s="28" t="s">
        <v>116</v>
      </c>
      <c r="K367" s="27"/>
      <c r="L367" s="27"/>
      <c r="M367" s="27"/>
      <c r="N367" s="27"/>
      <c r="O367" s="27"/>
      <c r="P367" s="27"/>
      <c r="Q367" s="27"/>
      <c r="R367" s="27"/>
    </row>
    <row r="368" spans="1:18" x14ac:dyDescent="0.25">
      <c r="A368" s="74"/>
      <c r="B368" s="27"/>
      <c r="C368" s="27"/>
      <c r="D368" s="27"/>
      <c r="E368" s="27"/>
      <c r="F368" s="27"/>
      <c r="G368" s="27"/>
      <c r="H368" s="27"/>
      <c r="I368" s="27"/>
      <c r="J368" s="27"/>
      <c r="K368" s="27"/>
      <c r="L368" s="27"/>
      <c r="M368" s="27"/>
      <c r="N368" s="27"/>
      <c r="O368" s="27"/>
      <c r="P368" s="27"/>
      <c r="Q368" s="27"/>
      <c r="R368" s="27"/>
    </row>
    <row r="369" spans="1:18" x14ac:dyDescent="0.25">
      <c r="A369" s="74"/>
      <c r="B369" s="27"/>
      <c r="C369" s="27"/>
      <c r="D369" s="27"/>
      <c r="E369" s="27"/>
      <c r="F369" s="27"/>
      <c r="G369" s="27"/>
      <c r="H369" s="27"/>
      <c r="I369" s="27"/>
      <c r="J369" s="27"/>
      <c r="K369" s="27"/>
      <c r="L369" s="27"/>
      <c r="M369" s="27"/>
      <c r="N369" s="27"/>
      <c r="O369" s="27"/>
      <c r="P369" s="27"/>
      <c r="Q369" s="27"/>
      <c r="R369" s="27"/>
    </row>
    <row r="370" spans="1:18" x14ac:dyDescent="0.25">
      <c r="A370" s="74"/>
      <c r="B370" s="27"/>
      <c r="C370" s="27"/>
      <c r="D370" s="27"/>
      <c r="E370" s="27"/>
      <c r="F370" s="27"/>
      <c r="G370" s="27"/>
      <c r="H370" s="27"/>
      <c r="I370" s="27"/>
      <c r="J370" s="27"/>
      <c r="K370" s="27"/>
      <c r="L370" s="27"/>
      <c r="M370" s="27"/>
      <c r="N370" s="27"/>
      <c r="O370" s="27"/>
      <c r="P370" s="27"/>
      <c r="Q370" s="27"/>
      <c r="R370" s="27"/>
    </row>
    <row r="371" spans="1:18" x14ac:dyDescent="0.25">
      <c r="A371" s="74"/>
      <c r="B371" s="27"/>
      <c r="C371" s="27"/>
      <c r="D371" s="27"/>
      <c r="E371" s="27"/>
      <c r="F371" s="27"/>
      <c r="G371" s="27"/>
      <c r="H371" s="27"/>
      <c r="I371" s="27"/>
      <c r="J371" s="27"/>
      <c r="K371" s="27"/>
      <c r="L371" s="27"/>
      <c r="M371" s="27"/>
      <c r="N371" s="27"/>
      <c r="O371" s="27"/>
      <c r="P371" s="27"/>
      <c r="Q371" s="27"/>
      <c r="R371" s="27"/>
    </row>
    <row r="372" spans="1:18" ht="21" x14ac:dyDescent="0.35">
      <c r="A372" s="74"/>
      <c r="B372" s="27"/>
      <c r="C372" s="27"/>
      <c r="D372" s="28" t="s">
        <v>20</v>
      </c>
      <c r="E372" s="53" t="e">
        <f>Saisie!BE281/$C$365*100</f>
        <v>#DIV/0!</v>
      </c>
      <c r="F372" s="27"/>
      <c r="G372" s="27"/>
      <c r="H372" s="27"/>
      <c r="I372" s="27"/>
      <c r="J372" s="27"/>
      <c r="K372" s="27"/>
      <c r="L372" s="27"/>
      <c r="M372" s="27"/>
      <c r="N372" s="27"/>
      <c r="O372" s="27"/>
      <c r="P372" s="27"/>
      <c r="Q372" s="27"/>
      <c r="R372" s="27"/>
    </row>
    <row r="373" spans="1:18" x14ac:dyDescent="0.25">
      <c r="A373" s="74"/>
      <c r="B373" s="27"/>
      <c r="C373" s="27"/>
      <c r="D373" s="27"/>
      <c r="E373" s="27"/>
      <c r="F373" s="27"/>
      <c r="G373" s="27"/>
      <c r="H373" s="27"/>
      <c r="I373" s="27"/>
      <c r="J373" s="27"/>
      <c r="K373" s="27"/>
      <c r="L373" s="27"/>
      <c r="M373" s="27"/>
      <c r="N373" s="27"/>
      <c r="O373" s="27"/>
      <c r="P373" s="27"/>
      <c r="Q373" s="27"/>
      <c r="R373" s="27"/>
    </row>
    <row r="374" spans="1:18" x14ac:dyDescent="0.25">
      <c r="A374" s="74"/>
      <c r="B374" s="27"/>
      <c r="C374" s="27"/>
      <c r="D374" s="27"/>
      <c r="E374" s="27"/>
      <c r="F374" s="27"/>
      <c r="G374" s="27"/>
      <c r="H374" s="27"/>
      <c r="I374" s="27"/>
      <c r="J374" s="27"/>
      <c r="K374" s="27"/>
      <c r="L374" s="27"/>
      <c r="M374" s="27"/>
      <c r="N374" s="27"/>
      <c r="O374" s="27"/>
      <c r="P374" s="27"/>
      <c r="Q374" s="27"/>
      <c r="R374" s="27"/>
    </row>
    <row r="375" spans="1:18" x14ac:dyDescent="0.25">
      <c r="A375" s="74"/>
      <c r="B375" s="27"/>
      <c r="C375" s="27"/>
      <c r="D375" s="27"/>
      <c r="E375" s="27"/>
      <c r="F375" s="27"/>
      <c r="G375" s="27"/>
      <c r="H375" s="27"/>
      <c r="I375" s="27"/>
      <c r="J375" s="27"/>
      <c r="K375" s="27"/>
      <c r="L375" s="27"/>
      <c r="M375" s="27"/>
      <c r="N375" s="27"/>
      <c r="O375" s="27"/>
      <c r="P375" s="27"/>
      <c r="Q375" s="27"/>
      <c r="R375" s="27"/>
    </row>
    <row r="376" spans="1:18" x14ac:dyDescent="0.25">
      <c r="A376" s="74"/>
      <c r="B376" s="27"/>
      <c r="C376" s="27"/>
      <c r="D376" s="27"/>
      <c r="E376" s="27"/>
      <c r="F376" s="27"/>
      <c r="G376" s="27"/>
      <c r="H376" s="27"/>
      <c r="I376" s="27"/>
      <c r="J376" s="27"/>
      <c r="K376" s="27"/>
      <c r="L376" s="27"/>
      <c r="M376" s="27"/>
      <c r="N376" s="27"/>
      <c r="O376" s="27"/>
      <c r="P376" s="27"/>
      <c r="Q376" s="27"/>
      <c r="R376" s="27"/>
    </row>
    <row r="377" spans="1:18" x14ac:dyDescent="0.25">
      <c r="A377" s="74"/>
      <c r="B377" s="27"/>
      <c r="C377" s="27"/>
      <c r="D377" s="27"/>
      <c r="E377" s="27"/>
      <c r="F377" s="27"/>
      <c r="G377" s="27"/>
      <c r="H377" s="27"/>
      <c r="I377" s="27"/>
      <c r="J377" s="27"/>
      <c r="K377" s="27"/>
      <c r="L377" s="27"/>
      <c r="M377" s="27"/>
      <c r="N377" s="27"/>
      <c r="O377" s="27"/>
      <c r="P377" s="27"/>
      <c r="Q377" s="27"/>
      <c r="R377" s="27"/>
    </row>
    <row r="378" spans="1:18" x14ac:dyDescent="0.25">
      <c r="A378" s="74"/>
      <c r="B378" s="27"/>
      <c r="C378" s="27"/>
      <c r="D378" s="27"/>
      <c r="E378" s="27"/>
      <c r="F378" s="27"/>
      <c r="G378" s="27"/>
      <c r="H378" s="27"/>
      <c r="I378" s="27"/>
      <c r="J378" s="27"/>
      <c r="K378" s="27"/>
      <c r="L378" s="27"/>
      <c r="M378" s="27"/>
      <c r="N378" s="27"/>
      <c r="O378" s="27"/>
      <c r="P378" s="27"/>
      <c r="Q378" s="27"/>
      <c r="R378" s="27"/>
    </row>
    <row r="379" spans="1:18" x14ac:dyDescent="0.25">
      <c r="A379" s="74"/>
      <c r="B379" s="27"/>
      <c r="C379" s="27"/>
      <c r="D379" s="27"/>
      <c r="E379" s="27"/>
      <c r="F379" s="27"/>
      <c r="G379" s="27"/>
      <c r="H379" s="27"/>
      <c r="I379" s="27"/>
      <c r="J379" s="27"/>
      <c r="K379" s="27"/>
      <c r="L379" s="27"/>
      <c r="M379" s="27"/>
      <c r="N379" s="27"/>
      <c r="O379" s="27"/>
      <c r="P379" s="27"/>
      <c r="Q379" s="27"/>
      <c r="R379" s="27"/>
    </row>
    <row r="380" spans="1:18" x14ac:dyDescent="0.25">
      <c r="A380" s="74"/>
      <c r="B380" s="27"/>
      <c r="C380" s="27"/>
      <c r="D380" s="27"/>
      <c r="E380" s="27"/>
      <c r="F380" s="27"/>
      <c r="G380" s="27"/>
      <c r="H380" s="27"/>
      <c r="I380" s="27"/>
      <c r="J380" s="27"/>
      <c r="K380" s="27"/>
      <c r="L380" s="27"/>
      <c r="M380" s="27"/>
      <c r="N380" s="27"/>
      <c r="O380" s="27"/>
      <c r="P380" s="27"/>
      <c r="Q380" s="27"/>
      <c r="R380" s="27"/>
    </row>
    <row r="381" spans="1:18" ht="21" x14ac:dyDescent="0.35">
      <c r="A381" s="74"/>
      <c r="B381" s="27"/>
      <c r="C381" s="28" t="s">
        <v>34</v>
      </c>
      <c r="D381" s="53" t="e">
        <f>Saisie!BE282/$C$365*100</f>
        <v>#DIV/0!</v>
      </c>
      <c r="E381" s="27"/>
      <c r="F381" s="27"/>
      <c r="G381" s="27"/>
      <c r="H381" s="79" t="e">
        <f>IF(C401=0,"                Information donnée au patient ou à son représentant :","")</f>
        <v>#DIV/0!</v>
      </c>
      <c r="I381" s="76"/>
      <c r="J381" s="76"/>
      <c r="K381" s="76"/>
      <c r="L381" s="76"/>
      <c r="M381" s="76"/>
      <c r="N381" s="76"/>
      <c r="O381" s="75"/>
      <c r="P381" s="75"/>
      <c r="Q381" s="75"/>
      <c r="R381" s="27"/>
    </row>
    <row r="382" spans="1:18" ht="40.5" customHeight="1" x14ac:dyDescent="0.3">
      <c r="A382" s="74"/>
      <c r="B382" s="111"/>
      <c r="C382" s="28" t="s">
        <v>35</v>
      </c>
      <c r="D382" s="27"/>
      <c r="E382" s="27"/>
      <c r="F382" s="27"/>
      <c r="G382" s="27"/>
      <c r="H382" s="75"/>
      <c r="I382" s="147" t="s">
        <v>74</v>
      </c>
      <c r="J382" s="147"/>
      <c r="K382" s="147"/>
      <c r="L382" s="147"/>
      <c r="M382" s="147"/>
      <c r="N382" s="147"/>
      <c r="O382" s="75"/>
      <c r="P382" s="75"/>
      <c r="Q382" s="75"/>
      <c r="R382" s="27"/>
    </row>
    <row r="383" spans="1:18" ht="21" x14ac:dyDescent="0.35">
      <c r="A383" s="74"/>
      <c r="B383" s="27"/>
      <c r="C383" s="27"/>
      <c r="D383" s="27"/>
      <c r="E383" s="27"/>
      <c r="F383" s="27"/>
      <c r="G383" s="27"/>
      <c r="H383" s="79"/>
      <c r="I383" s="75" t="s">
        <v>75</v>
      </c>
      <c r="J383" s="112"/>
      <c r="K383" s="112"/>
      <c r="L383" s="112"/>
      <c r="M383" s="112"/>
      <c r="N383" s="112"/>
      <c r="O383" s="112"/>
      <c r="P383" s="112"/>
      <c r="Q383" s="75"/>
      <c r="R383" s="27"/>
    </row>
    <row r="384" spans="1:18" ht="34.5" customHeight="1" x14ac:dyDescent="0.25">
      <c r="A384" s="74"/>
      <c r="B384" s="27"/>
      <c r="C384" s="27"/>
      <c r="D384" s="27"/>
      <c r="E384" s="27"/>
      <c r="F384" s="27"/>
      <c r="G384" s="27"/>
      <c r="H384" s="75"/>
      <c r="I384" s="77" t="e">
        <f>IF(C401&lt;&gt;0,"Dans","")</f>
        <v>#DIV/0!</v>
      </c>
      <c r="J384" s="78" t="e">
        <f>IF(C401&lt;&gt;0,C401,"")</f>
        <v>#DIV/0!</v>
      </c>
      <c r="K384" s="144" t="e">
        <f>IF(C401&lt;&gt;0,"% des cas, l'information a été faite au patient ou à son représentant","BRAVO! l'information a toujours été faite au patient ou à son représentant")</f>
        <v>#DIV/0!</v>
      </c>
      <c r="L384" s="144"/>
      <c r="M384" s="144"/>
      <c r="N384" s="144"/>
      <c r="O384" s="144"/>
      <c r="P384" s="144"/>
      <c r="Q384" s="75"/>
      <c r="R384" s="27"/>
    </row>
    <row r="385" spans="1:18" x14ac:dyDescent="0.25">
      <c r="A385" s="74"/>
      <c r="B385" s="27"/>
      <c r="C385" s="27"/>
      <c r="D385" s="27"/>
      <c r="E385" s="27"/>
      <c r="F385" s="27"/>
      <c r="G385" s="27"/>
      <c r="H385" s="75"/>
      <c r="I385" s="75"/>
      <c r="J385" s="75"/>
      <c r="K385" s="75"/>
      <c r="L385" s="75"/>
      <c r="M385" s="75"/>
      <c r="N385" s="75"/>
      <c r="O385" s="75"/>
      <c r="P385" s="75"/>
      <c r="Q385" s="75"/>
      <c r="R385" s="27"/>
    </row>
    <row r="386" spans="1:18" x14ac:dyDescent="0.25">
      <c r="A386" s="74"/>
      <c r="B386" s="27"/>
      <c r="C386" s="27"/>
      <c r="D386" s="27"/>
      <c r="E386" s="27"/>
      <c r="F386" s="27"/>
      <c r="G386" s="27"/>
      <c r="H386" s="75"/>
      <c r="I386" s="75" t="s">
        <v>76</v>
      </c>
      <c r="J386" s="75"/>
      <c r="K386" s="75"/>
      <c r="L386" s="75"/>
      <c r="M386" s="75"/>
      <c r="N386" s="75"/>
      <c r="O386" s="75"/>
      <c r="P386" s="75"/>
      <c r="Q386" s="75"/>
      <c r="R386" s="27"/>
    </row>
    <row r="387" spans="1:18" ht="41.25" customHeight="1" x14ac:dyDescent="0.25">
      <c r="A387" s="74"/>
      <c r="B387" s="27"/>
      <c r="C387" s="27"/>
      <c r="D387" s="27"/>
      <c r="E387" s="27"/>
      <c r="F387" s="27"/>
      <c r="G387" s="27"/>
      <c r="H387" s="77" t="s">
        <v>115</v>
      </c>
      <c r="I387" s="77" t="e">
        <f>IF(C402&lt;&gt;0,"Dans","")</f>
        <v>#DIV/0!</v>
      </c>
      <c r="J387" s="78" t="e">
        <f>IF(C402&lt;&gt;0,C402,"")</f>
        <v>#DIV/0!</v>
      </c>
      <c r="K387" s="144" t="e">
        <f>IF(C402&lt;&gt;0,"% des cas, l'information a été tracée dans le dossier du patient","BRAVO! l'information faite a toujours été tracée dans le dossier patient")</f>
        <v>#DIV/0!</v>
      </c>
      <c r="L387" s="144"/>
      <c r="M387" s="144"/>
      <c r="N387" s="144"/>
      <c r="O387" s="144"/>
      <c r="P387" s="144"/>
      <c r="Q387" s="75"/>
      <c r="R387" s="27"/>
    </row>
    <row r="388" spans="1:18" x14ac:dyDescent="0.25">
      <c r="A388" s="74"/>
      <c r="B388" s="27"/>
      <c r="C388" s="27"/>
      <c r="D388" s="27"/>
      <c r="E388" s="27"/>
      <c r="F388" s="27"/>
      <c r="G388" s="27"/>
      <c r="H388" s="75"/>
      <c r="I388" s="75"/>
      <c r="J388" s="75"/>
      <c r="K388" s="75"/>
      <c r="L388" s="75"/>
      <c r="M388" s="75"/>
      <c r="N388" s="75"/>
      <c r="O388" s="75"/>
      <c r="P388" s="75"/>
      <c r="Q388" s="75"/>
      <c r="R388" s="27"/>
    </row>
    <row r="389" spans="1:18" x14ac:dyDescent="0.25">
      <c r="A389" s="74"/>
      <c r="B389" s="27"/>
      <c r="C389" s="27"/>
      <c r="D389" s="27"/>
      <c r="E389" s="27"/>
      <c r="F389" s="27"/>
      <c r="G389" s="27"/>
      <c r="H389" s="75"/>
      <c r="I389" s="75"/>
      <c r="J389" s="75"/>
      <c r="K389" s="75"/>
      <c r="L389" s="75"/>
      <c r="M389" s="75"/>
      <c r="N389" s="75"/>
      <c r="O389" s="75"/>
      <c r="P389" s="75"/>
      <c r="Q389" s="75"/>
      <c r="R389" s="27"/>
    </row>
    <row r="390" spans="1:18" x14ac:dyDescent="0.25">
      <c r="A390" s="74"/>
      <c r="B390" s="27"/>
      <c r="C390" s="27"/>
      <c r="D390" s="27"/>
      <c r="E390" s="27"/>
      <c r="F390" s="27"/>
      <c r="G390" s="27"/>
      <c r="H390" s="27"/>
      <c r="I390" s="27"/>
      <c r="J390" s="27"/>
      <c r="K390" s="27"/>
      <c r="L390" s="27"/>
      <c r="M390" s="27"/>
      <c r="N390" s="27"/>
      <c r="O390" s="27"/>
      <c r="P390" s="27"/>
      <c r="Q390" s="27"/>
      <c r="R390" s="27"/>
    </row>
    <row r="392" spans="1:18" ht="15.75" x14ac:dyDescent="0.25">
      <c r="A392" s="47"/>
      <c r="B392" s="84" t="s">
        <v>27</v>
      </c>
      <c r="C392" s="83"/>
      <c r="E392" s="85"/>
      <c r="F392" s="86"/>
      <c r="G392" s="86" t="s">
        <v>29</v>
      </c>
      <c r="H392" s="86"/>
      <c r="I392" s="86"/>
      <c r="J392" s="86"/>
      <c r="K392" s="86"/>
      <c r="L392" s="86"/>
    </row>
    <row r="393" spans="1:18" ht="15.75" x14ac:dyDescent="0.25">
      <c r="A393" s="47"/>
      <c r="B393" s="48" t="str">
        <f>Saisie!A12</f>
        <v>1-Le service a été informé de la nécessité de mettre en place les PCC pour ce patient :</v>
      </c>
      <c r="C393" s="135" t="e">
        <f>Saisie!BF286</f>
        <v>#DIV/0!</v>
      </c>
    </row>
    <row r="394" spans="1:18" ht="15.75" x14ac:dyDescent="0.25">
      <c r="A394" s="47"/>
      <c r="B394" s="48" t="str">
        <f>Saisie!A13</f>
        <v>2-La prescription médicale a été réalisée</v>
      </c>
      <c r="C394" s="135" t="e">
        <f>Saisie!BF287</f>
        <v>#DIV/0!</v>
      </c>
    </row>
    <row r="395" spans="1:18" ht="15.75" x14ac:dyDescent="0.25">
      <c r="A395" s="47"/>
      <c r="B395" s="48" t="str">
        <f>Saisie!A14</f>
        <v>3-Il existe une signalisation des PCC (porte ET dossier)</v>
      </c>
      <c r="C395" s="135" t="e">
        <f>Saisie!BF288</f>
        <v>#DIV/0!</v>
      </c>
    </row>
    <row r="396" spans="1:18" ht="15.75" x14ac:dyDescent="0.25">
      <c r="A396" s="47"/>
      <c r="B396" s="48" t="str">
        <f>Saisie!A15</f>
        <v>4-Mise à disposition d'une SHA au plus près des soins</v>
      </c>
      <c r="C396" s="135" t="e">
        <f>Saisie!BF289</f>
        <v>#DIV/0!</v>
      </c>
    </row>
    <row r="397" spans="1:18" ht="15.75" x14ac:dyDescent="0.25">
      <c r="A397" s="47"/>
      <c r="B397" s="48" t="str">
        <f>Saisie!A16</f>
        <v>5-Mise à disposition de tabliers à UU au plus près des soins</v>
      </c>
      <c r="C397" s="135" t="e">
        <f>Saisie!BF290</f>
        <v>#DIV/0!</v>
      </c>
    </row>
    <row r="398" spans="1:18" ht="15.75" x14ac:dyDescent="0.25">
      <c r="A398" s="47"/>
      <c r="B398" s="48" t="str">
        <f>Saisie!A17</f>
        <v>6-Mise à disposition de gants à UU au plus près des soins</v>
      </c>
      <c r="C398" s="135" t="e">
        <f>Saisie!BF291</f>
        <v>#DIV/0!</v>
      </c>
    </row>
    <row r="399" spans="1:18" ht="15.75" x14ac:dyDescent="0.25">
      <c r="A399" s="47"/>
      <c r="B399" s="48" t="str">
        <f>Saisie!A18</f>
        <v>7-Individualisation ou décontamination systématique du petit matériel</v>
      </c>
      <c r="C399" s="135" t="e">
        <f>Saisie!BF292</f>
        <v>#DIV/0!</v>
      </c>
    </row>
    <row r="400" spans="1:18" ht="15.75" x14ac:dyDescent="0.25">
      <c r="A400" s="47"/>
      <c r="B400" s="48" t="str">
        <f>Saisie!A19</f>
        <v>8-Connaissance du statut PCC du patient par les membres de l'équipe (ASH, AS, IDE,médecin)</v>
      </c>
      <c r="C400" s="135" t="e">
        <f>Saisie!BF293</f>
        <v>#DIV/0!</v>
      </c>
    </row>
    <row r="401" spans="1:3" ht="15.75" x14ac:dyDescent="0.25">
      <c r="A401" s="47"/>
      <c r="B401" s="48" t="str">
        <f>Saisie!A20</f>
        <v>9-Information de son statut au patient ou à une personne de confiance</v>
      </c>
      <c r="C401" s="135" t="e">
        <f>Saisie!BF294</f>
        <v>#DIV/0!</v>
      </c>
    </row>
    <row r="402" spans="1:3" ht="15.75" x14ac:dyDescent="0.25">
      <c r="A402" s="47"/>
      <c r="B402" s="48" t="str">
        <f>Saisie!A21</f>
        <v>10-L'information du patient est tracée dans son dossier</v>
      </c>
      <c r="C402" s="135" t="e">
        <f>Saisie!BF295</f>
        <v>#DIV/0!</v>
      </c>
    </row>
  </sheetData>
  <sheetProtection algorithmName="SHA-512" hashValue="bH5g4NZ683NUCmEhEqOnSmPoPk/71B2jPpcXwesy1Xxz/Hzbi5TlkSZ8EFISYsFAHVeAPhy1OulUeTF3b/ss8g==" saltValue="g7+njF3ZNEsVz/XiF6zs3A==" spinCount="100000" sheet="1" objects="1" scenarios="1"/>
  <mergeCells count="7">
    <mergeCell ref="K384:P384"/>
    <mergeCell ref="K387:P387"/>
    <mergeCell ref="R49:S49"/>
    <mergeCell ref="I382:N382"/>
    <mergeCell ref="I68:O68"/>
    <mergeCell ref="K70:O70"/>
    <mergeCell ref="K73:O73"/>
  </mergeCells>
  <conditionalFormatting sqref="I384:K384">
    <cfRule type="expression" dxfId="12" priority="14">
      <formula>$C$401&lt;&gt;0</formula>
    </cfRule>
  </conditionalFormatting>
  <conditionalFormatting sqref="I68">
    <cfRule type="expression" dxfId="11" priority="13">
      <formula>$C$401=0</formula>
    </cfRule>
  </conditionalFormatting>
  <conditionalFormatting sqref="I70:K70">
    <cfRule type="expression" dxfId="10" priority="12">
      <formula>$C$401&lt;&gt;0</formula>
    </cfRule>
  </conditionalFormatting>
  <conditionalFormatting sqref="I73">
    <cfRule type="expression" dxfId="9" priority="11">
      <formula>$C$401&lt;&gt;0</formula>
    </cfRule>
  </conditionalFormatting>
  <conditionalFormatting sqref="J73">
    <cfRule type="expression" dxfId="8" priority="10">
      <formula>$C$401&lt;&gt;0</formula>
    </cfRule>
  </conditionalFormatting>
  <conditionalFormatting sqref="K73">
    <cfRule type="expression" dxfId="7" priority="8">
      <formula>$C$401&lt;&gt;0</formula>
    </cfRule>
  </conditionalFormatting>
  <conditionalFormatting sqref="I387">
    <cfRule type="expression" dxfId="6" priority="7">
      <formula>$C$401&lt;&gt;0</formula>
    </cfRule>
  </conditionalFormatting>
  <conditionalFormatting sqref="J387">
    <cfRule type="expression" dxfId="5" priority="6">
      <formula>$C$401&lt;&gt;0</formula>
    </cfRule>
  </conditionalFormatting>
  <conditionalFormatting sqref="K387">
    <cfRule type="expression" dxfId="4" priority="5">
      <formula>$C$401&lt;&gt;0</formula>
    </cfRule>
  </conditionalFormatting>
  <conditionalFormatting sqref="P383">
    <cfRule type="expression" dxfId="3" priority="4">
      <formula>$C$401=0</formula>
    </cfRule>
  </conditionalFormatting>
  <conditionalFormatting sqref="I382">
    <cfRule type="expression" dxfId="2" priority="3">
      <formula>$C$401=0</formula>
    </cfRule>
  </conditionalFormatting>
  <conditionalFormatting sqref="H73">
    <cfRule type="expression" dxfId="1" priority="2">
      <formula>$C$401&lt;&gt;0</formula>
    </cfRule>
  </conditionalFormatting>
  <conditionalFormatting sqref="H387">
    <cfRule type="expression" dxfId="0" priority="1">
      <formula>$C$401&lt;&gt;0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Services!$C$10:$C$31</xm:f>
          </x14:formula1>
          <xm:sqref>C361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Méthodo</vt:lpstr>
      <vt:lpstr>Services</vt:lpstr>
      <vt:lpstr>Saisie</vt:lpstr>
      <vt:lpstr>Bilan</vt:lpstr>
    </vt:vector>
  </TitlesOfParts>
  <Company>CHUPPA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NASSO RAYMOND (raymond.nasso)</dc:creator>
  <cp:lastModifiedBy>NASSO RAYMOND (raymond.nasso)</cp:lastModifiedBy>
  <dcterms:created xsi:type="dcterms:W3CDTF">2023-01-03T17:04:08Z</dcterms:created>
  <dcterms:modified xsi:type="dcterms:W3CDTF">2023-08-07T16:45:30Z</dcterms:modified>
</cp:coreProperties>
</file>